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tabRatio="706" activeTab="0"/>
  </bookViews>
  <sheets>
    <sheet name="Cost Allocation" sheetId="1" r:id="rId1"/>
    <sheet name="All Plan Summary" sheetId="2" r:id="rId2"/>
    <sheet name="FY12 AT&amp;TSummary" sheetId="3" r:id="rId3"/>
    <sheet name="FY12 Verizon Summary" sheetId="4" r:id="rId4"/>
    <sheet name="FY12 USA Mob Summary" sheetId="5" r:id="rId5"/>
    <sheet name="FY13 AT&amp;T Summary" sheetId="6" r:id="rId6"/>
    <sheet name="FY13 Verizon Summary" sheetId="7" r:id="rId7"/>
    <sheet name="FY13 USA Mob Summary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4" hidden="1">'FY12 USA Mob Summary'!$A$2:$U$58</definedName>
    <definedName name="CCGroup">#REF!</definedName>
    <definedName name="Circuit">#REF!</definedName>
    <definedName name="Codes">#REF!</definedName>
    <definedName name="Cost_Centers">#REF!</definedName>
    <definedName name="Costcenters">'[3]IT Cost Centers'!$A$1:$L$135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11">'[8]SAP download'!#REF!</definedName>
    <definedName name="DATA12">'[10]WBS Recon'!#REF!</definedName>
    <definedName name="DATA13">'[10]WBS Recon'!#REF!</definedName>
    <definedName name="DATA14">'[10]WBS Recon'!#REF!</definedName>
    <definedName name="DATA15">'[10]WBS Recon'!#REF!</definedName>
    <definedName name="DATA9">'[8]SAP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OT709120">#REF!</definedName>
    <definedName name="OT709140">#REF!</definedName>
    <definedName name="OT709155">#REF!</definedName>
    <definedName name="OT709175">#REF!</definedName>
    <definedName name="OT709200">#REF!</definedName>
    <definedName name="OT709505">#REF!</definedName>
    <definedName name="OT709510">#REF!</definedName>
    <definedName name="OT709530">#REF!</definedName>
    <definedName name="OT709535">#REF!</definedName>
    <definedName name="OT709540">#REF!</definedName>
    <definedName name="OT709609">#REF!</definedName>
    <definedName name="P1_">#REF!</definedName>
    <definedName name="P2_">#REF!</definedName>
    <definedName name="PARK">'[5]119'!#REF!</definedName>
    <definedName name="park1">'[6]119'!#REF!</definedName>
    <definedName name="PDX">#REF!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teps">'[9]10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<sst xmlns="http://schemas.openxmlformats.org/spreadsheetml/2006/main" count="2476" uniqueCount="216">
  <si>
    <t>Community Justice</t>
  </si>
  <si>
    <t>County Human Services</t>
  </si>
  <si>
    <t>Department of Community Services</t>
  </si>
  <si>
    <t>Department of County Assets</t>
  </si>
  <si>
    <t>Department of County Management</t>
  </si>
  <si>
    <t>Health Department</t>
  </si>
  <si>
    <t>Multnomah County Library</t>
  </si>
  <si>
    <t>Non-Departmental</t>
  </si>
  <si>
    <t>District Attorney</t>
  </si>
  <si>
    <t>NOND</t>
  </si>
  <si>
    <t>FY12</t>
  </si>
  <si>
    <t>AT&amp;T</t>
  </si>
  <si>
    <t>Verizon</t>
  </si>
  <si>
    <t>USA Mobility (pagers)</t>
  </si>
  <si>
    <t>Cost Objects</t>
  </si>
  <si>
    <t>Department Name</t>
  </si>
  <si>
    <t>Dept</t>
  </si>
  <si>
    <t>FY12 Mobile Expenses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</si>
  <si>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</si>
  <si>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</si>
  <si>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</si>
  <si>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</si>
  <si>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</si>
  <si>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</si>
  <si>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</si>
  <si>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</si>
  <si>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</si>
  <si>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</si>
  <si>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</si>
  <si>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</si>
  <si>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43310-GF2</t>
  </si>
  <si>
    <t>43360-GF2</t>
  </si>
  <si>
    <t>43360-GF3</t>
  </si>
  <si>
    <t>43370-GF</t>
  </si>
  <si>
    <t>43370-GF2</t>
  </si>
  <si>
    <t>43500-GF</t>
  </si>
  <si>
    <t>43500-gf3</t>
  </si>
  <si>
    <t>43560-GF</t>
  </si>
  <si>
    <t>44503-GF</t>
  </si>
  <si>
    <t>4CA106-7</t>
  </si>
  <si>
    <t>4CA112-5</t>
  </si>
  <si>
    <t>4CA117-9</t>
  </si>
  <si>
    <t>4CA134-2</t>
  </si>
  <si>
    <t>4CA134-3</t>
  </si>
  <si>
    <t>4CA35-1</t>
  </si>
  <si>
    <t>4CA66-04-1</t>
  </si>
  <si>
    <t>4CA94-05-1</t>
  </si>
  <si>
    <t>4CA94-06-1</t>
  </si>
  <si>
    <t>4CA94-06-GF</t>
  </si>
  <si>
    <t>4FA14-17-1</t>
  </si>
  <si>
    <t>4FA14-18-1</t>
  </si>
  <si>
    <t>4FA23-11-1</t>
  </si>
  <si>
    <t>4FA23-12-1</t>
  </si>
  <si>
    <t>4FA61-01-1</t>
  </si>
  <si>
    <t>4FA63-01-1</t>
  </si>
  <si>
    <t>4FA65-01-1</t>
  </si>
  <si>
    <t>4SA01</t>
  </si>
  <si>
    <t>4SA113-1</t>
  </si>
  <si>
    <t>4SA113-GF</t>
  </si>
  <si>
    <t>4SA14-1-1</t>
  </si>
  <si>
    <t>4SA76-04-1</t>
  </si>
  <si>
    <t>4SA92-1</t>
  </si>
  <si>
    <t>6700RT1015D900</t>
  </si>
  <si>
    <t>6710RT1015D900</t>
  </si>
  <si>
    <t>ADSDIVADM201XIX</t>
  </si>
  <si>
    <t>ADSDIVAHXIX</t>
  </si>
  <si>
    <t>ADSDIVAPSXIX</t>
  </si>
  <si>
    <t>ADSDIVCS201GF</t>
  </si>
  <si>
    <t>ADSDIVLTCEDXIX</t>
  </si>
  <si>
    <t>ADSDIVLTCMCXIX</t>
  </si>
  <si>
    <t>ADSDIVLTCNNEDXIX</t>
  </si>
  <si>
    <t>ADSDIVLTCSEDXIX</t>
  </si>
  <si>
    <t>ADSDIVLTCWDXIX</t>
  </si>
  <si>
    <t>ADSDIVPGGF</t>
  </si>
  <si>
    <t>CCFC.ADMIN.32082</t>
  </si>
  <si>
    <t>CCFC.EC.32082</t>
  </si>
  <si>
    <t>CCFC.POV.32465</t>
  </si>
  <si>
    <t>CCFC.POV.32466</t>
  </si>
  <si>
    <t>CCFC.YOUTH.49000</t>
  </si>
  <si>
    <t>CHSBS.CNT.CGF</t>
  </si>
  <si>
    <t>CHSBS.CNT.LA</t>
  </si>
  <si>
    <t>CHSBS.FIN.LA</t>
  </si>
  <si>
    <t>CHSDO.IND1000</t>
  </si>
  <si>
    <t>CJ045.DOC.SUP.FEL.PSI</t>
  </si>
  <si>
    <t>CJ056.FCS.1516</t>
  </si>
  <si>
    <t>DD10 ADM LA</t>
  </si>
  <si>
    <t>DD10 ADULTS 48</t>
  </si>
  <si>
    <t>DD10 BWC ADM LA</t>
  </si>
  <si>
    <t>DD10 REG 157</t>
  </si>
  <si>
    <t>DV SVC.CGF</t>
  </si>
  <si>
    <t>LIB09.6.12</t>
  </si>
  <si>
    <t>MA SA BA 1 XIX</t>
  </si>
  <si>
    <t>MA SA DM CGF</t>
  </si>
  <si>
    <t>MA SA QM 20</t>
  </si>
  <si>
    <t>MA SA QM CGF</t>
  </si>
  <si>
    <t>MA SA QM LA</t>
  </si>
  <si>
    <t>MA SA QM XIX</t>
  </si>
  <si>
    <t>MA SC CARES CGF</t>
  </si>
  <si>
    <t>MA SC CMH XIX</t>
  </si>
  <si>
    <t>MA SC CO DIVERT 20</t>
  </si>
  <si>
    <t>MA SC CO DIVERT CGF</t>
  </si>
  <si>
    <t>MA SC EAST 20</t>
  </si>
  <si>
    <t>MA SC EAST 26</t>
  </si>
  <si>
    <t>MA SC SMHP 22</t>
  </si>
  <si>
    <t>MA SC SMHP CGF</t>
  </si>
  <si>
    <t>MA SC YC CGF</t>
  </si>
  <si>
    <t>MA SN CR CALL 25</t>
  </si>
  <si>
    <t>MA SN CR CALL BWC 37</t>
  </si>
  <si>
    <t>MA SN CR CALL XIX</t>
  </si>
  <si>
    <t>MA SN MC ARCM 25</t>
  </si>
  <si>
    <t>MA SN MC ICP 24</t>
  </si>
  <si>
    <t>MA SN MC ICP CGF</t>
  </si>
  <si>
    <t>MA SN MC OSH 20</t>
  </si>
  <si>
    <t>MA TXA AS CGF</t>
  </si>
  <si>
    <t>MA TXA AS LA</t>
  </si>
  <si>
    <t>MA TXA AS SPF 60</t>
  </si>
  <si>
    <t>MA WR ASO 1 XIX</t>
  </si>
  <si>
    <t>MA WR CMO XIX</t>
  </si>
  <si>
    <t>SCPCES.CGF</t>
  </si>
  <si>
    <t>SCPCESRR.DOEWXAR.PD</t>
  </si>
  <si>
    <t>SCPCESWX.CGF</t>
  </si>
  <si>
    <t>SCPCPS.CGF</t>
  </si>
  <si>
    <t>SCPCSPPV.CGF</t>
  </si>
  <si>
    <t>SCPSP.CVB.CGF</t>
  </si>
  <si>
    <t>SCPSS.CGF</t>
  </si>
  <si>
    <t>SURVLC</t>
  </si>
  <si>
    <t>SURVSO</t>
  </si>
  <si>
    <t>TRANSF20</t>
  </si>
  <si>
    <t>check</t>
  </si>
  <si>
    <t>check var</t>
  </si>
  <si>
    <t>Expense</t>
  </si>
  <si>
    <t>Total</t>
  </si>
  <si>
    <t>CHSBS.FIN.TITLEXIX</t>
  </si>
  <si>
    <t>MA SA MR CGF</t>
  </si>
  <si>
    <t>4CA94-07-1</t>
  </si>
  <si>
    <t>6610OT0003</t>
  </si>
  <si>
    <t>CCFC.YOUTH.32082</t>
  </si>
  <si>
    <t>MA SA QM 37</t>
  </si>
  <si>
    <t>MA SC AMHI 37</t>
  </si>
  <si>
    <t>MA SC CO DIVERT 37</t>
  </si>
  <si>
    <t>MA SC SMHP 37</t>
  </si>
  <si>
    <t>MA SN MC ARCM 37</t>
  </si>
  <si>
    <t>MA SN MC ICP 37</t>
  </si>
  <si>
    <t>MA SN MC OSH 37</t>
  </si>
  <si>
    <t>SCPC.CCFC.POV.32466</t>
  </si>
  <si>
    <t>DD10 IE CGF</t>
  </si>
  <si>
    <t>ROADT9G01</t>
  </si>
  <si>
    <t>4CA97-02-GF</t>
  </si>
  <si>
    <t>4SA09-2</t>
  </si>
  <si>
    <t>6610GT0001</t>
  </si>
  <si>
    <t>B101 BASE</t>
  </si>
  <si>
    <t>B119 BASE</t>
  </si>
  <si>
    <t>B503 BASE</t>
  </si>
  <si>
    <t>CHSBS.HR.LA</t>
  </si>
  <si>
    <t>DD10 ADM 48</t>
  </si>
  <si>
    <t>DD10 ADULTS LA</t>
  </si>
  <si>
    <t>DD10 AIT 55</t>
  </si>
  <si>
    <t>DD10 BUS SVC LA</t>
  </si>
  <si>
    <t>DD10 KIDS 48</t>
  </si>
  <si>
    <t>DD10 KIDS LA</t>
  </si>
  <si>
    <t>DD10 PAR LA</t>
  </si>
  <si>
    <t>LIB08.37</t>
  </si>
  <si>
    <t>ROADEA</t>
  </si>
  <si>
    <t>ROADM9G</t>
  </si>
  <si>
    <t>DD10 BWC IE LA</t>
  </si>
  <si>
    <t>DD10 BWC BUS SVC LA</t>
  </si>
  <si>
    <t>DD10 IPS CGF</t>
  </si>
  <si>
    <t>43360-GF</t>
  </si>
  <si>
    <t>LIB08.40</t>
  </si>
  <si>
    <t>CJ045.DOC.SUP.FEL.CI</t>
  </si>
  <si>
    <t>CJ045.DOC.SUP.SUPRT.LC</t>
  </si>
  <si>
    <t>4CA32-1</t>
  </si>
  <si>
    <t>4SA40-1</t>
  </si>
  <si>
    <t>6700AN0050520</t>
  </si>
  <si>
    <t>6700GT0002</t>
  </si>
  <si>
    <t>6710RT1015C900</t>
  </si>
  <si>
    <t>ADSDIVAHLMXIX</t>
  </si>
  <si>
    <t>CJ036.JAG.2011</t>
  </si>
  <si>
    <t>CJ054.PROBATION.START</t>
  </si>
  <si>
    <t>MA SA DM XIX</t>
  </si>
  <si>
    <t>MA SC BIEN CGF</t>
  </si>
  <si>
    <t>MA SC EAST BWC 201</t>
  </si>
  <si>
    <t>MA SN MC RES XIX</t>
  </si>
  <si>
    <t>FY13 (Jul - Oct)</t>
  </si>
  <si>
    <t>Device Count</t>
  </si>
  <si>
    <t>Count</t>
  </si>
  <si>
    <t>Avg</t>
  </si>
  <si>
    <t>Sheriff</t>
  </si>
  <si>
    <t>DCHS</t>
  </si>
  <si>
    <t>Health</t>
  </si>
  <si>
    <t>DCJ</t>
  </si>
  <si>
    <t>DCS</t>
  </si>
  <si>
    <t>DCM</t>
  </si>
  <si>
    <t>DCA</t>
  </si>
  <si>
    <t>IT</t>
  </si>
  <si>
    <t>LIB</t>
  </si>
  <si>
    <t>MCDA</t>
  </si>
  <si>
    <t>MCSO</t>
  </si>
  <si>
    <t>FY 2014 Mobile Device Management Cost Allocations</t>
  </si>
  <si>
    <t>Department</t>
  </si>
  <si>
    <t>Number of Devices</t>
  </si>
  <si>
    <t>Cost of Management</t>
  </si>
  <si>
    <t>Voice &amp; Data Charges</t>
  </si>
  <si>
    <t>TOTAL</t>
  </si>
  <si>
    <t>Nondepartmental</t>
  </si>
  <si>
    <t>District Attorney's Office</t>
  </si>
  <si>
    <t>Sheriff's Office</t>
  </si>
  <si>
    <t>County Management</t>
  </si>
  <si>
    <t>County Assets</t>
  </si>
  <si>
    <t>Library</t>
  </si>
  <si>
    <t>Community Services</t>
  </si>
  <si>
    <t>Budget in cost element 60370</t>
  </si>
  <si>
    <t>Average Usage</t>
  </si>
  <si>
    <t xml:space="preserve">  TOTAL:</t>
  </si>
  <si>
    <r>
      <rPr>
        <b/>
        <sz val="10"/>
        <rFont val="Arial"/>
        <family val="2"/>
      </rPr>
      <t>Voice &amp; Data Charges</t>
    </r>
    <r>
      <rPr>
        <sz val="10"/>
        <rFont val="Arial"/>
        <family val="2"/>
      </rPr>
      <t>: passed through at actual cost of usage</t>
    </r>
  </si>
  <si>
    <r>
      <rPr>
        <b/>
        <sz val="10"/>
        <rFont val="Arial"/>
        <family val="2"/>
      </rPr>
      <t>Cost of Management</t>
    </r>
    <r>
      <rPr>
        <sz val="10"/>
        <rFont val="Arial"/>
        <family val="2"/>
      </rPr>
      <t>: $9 per device per month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</si>
</sst>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\b\l\o\r\f"/>
    <numFmt numFmtId="167" formatCode="_(* #,##0_);_(* \(#,##0\);_(* &quot;-&quot;??_);_(@_)"/>
    <numFmt numFmtId="168" formatCode="_(* #,##0.000_);_(* \(#,##0.000\);_(* &quot;-&quot;??_);_(@_)"/>
    <numFmt numFmtId="169" formatCode="_(&quot;$&quot;* #,##0_);_(&quot;$&quot;* \(#,##0\);_(&quot;$&quot;* &quot;-&quot;??_);_(@_)"/>
    <numFmt numFmtId="170" formatCode="0.00_);[Red]\(0.00\)"/>
    <numFmt numFmtId="171" formatCode="_(* #,##0.0000_);_(* \(#,##0.0000\);_(* &quot;-&quot;??_);_(@_)"/>
    <numFmt numFmtId="172" formatCode="0.0%"/>
    <numFmt numFmtId="173" formatCode="mm/dd/yyyy"/>
    <numFmt numFmtId="174" formatCode="_(* #,##0.00_);_(* \(#,##0.00\);_(* &quot;-&quot;_);_(@_)"/>
    <numFmt numFmtId="175" formatCode="&quot;$&quot;#,##0"/>
    <numFmt numFmtId="176" formatCode="0.0"/>
    <numFmt numFmtId="177" formatCode="_(* #,##0.0000_);_(* \(#,##0.0000\);_(* &quot;-&quot;????_);_(@_)"/>
    <numFmt numFmtId="178" formatCode="_(&quot;$&quot;* #,##0.0_);_(&quot;$&quot;* \(#,##0.0\);_(&quot;$&quot;* &quot;-&quot;??_);_(@_)"/>
    <numFmt numFmtId="179" formatCode="0.000"/>
    <numFmt numFmtId="180" formatCode="0.0000"/>
    <numFmt numFmtId="181" formatCode="0.00000"/>
    <numFmt numFmtId="182" formatCode="_(* #,##0.0_);_(* \(#,##0.0\);_(* &quot;-&quot;_);_(@_)"/>
    <numFmt numFmtId="183" formatCode="_(* #,##0.0_);_(* \(#,##0.0\);_(* &quot;-&quot;??_);_(@_)"/>
    <numFmt numFmtId="184" formatCode="#,##0.0_);[Red]\(#,##0.0\)"/>
    <numFmt numFmtId="185" formatCode="#,##0.0_);\(#,##0.0\)"/>
    <numFmt numFmtId="186" formatCode="#,##0.000_);\(#,##0.000\)"/>
    <numFmt numFmtId="187" formatCode="_(&quot;$&quot;* #,##0.000_);_(&quot;$&quot;* \(#,##0.000\);_(&quot;$&quot;* &quot;-&quot;??_);_(@_)"/>
    <numFmt numFmtId="188" formatCode="#,##0.000_);[Red]\(#,##0.000\)"/>
    <numFmt numFmtId="189" formatCode="&quot;$&quot;#,##0.0_);\(&quot;$&quot;#,##0.0\)"/>
    <numFmt numFmtId="190" formatCode="&quot;$&quot;#,##0.000_);\(&quot;$&quot;#,##0.000\)"/>
    <numFmt numFmtId="191" formatCode="[$-409]mmmm\-yy;@"/>
    <numFmt numFmtId="192" formatCode="m/d/yyyy;@"/>
    <numFmt numFmtId="193" formatCode="m/d/yy;@"/>
    <numFmt numFmtId="194" formatCode="_(* #,##0.0_);_(* \(#,##0.0\);_(* &quot;-&quot;?_);_(@_)"/>
    <numFmt numFmtId="195" formatCode="_(&quot;$&quot;* #,##0.0000_);_(&quot;$&quot;* \(#,##0.0000\);_(&quot;$&quot;* &quot;-&quot;??_);_(@_)"/>
    <numFmt numFmtId="196" formatCode="_(&quot;$&quot;* #,##0.00000_);_(&quot;$&quot;* \(#,##0.00000\);_(&quot;$&quot;* &quot;-&quot;??_);_(@_)"/>
    <numFmt numFmtId="197" formatCode="_(&quot;$&quot;* #,##0.000000_);_(&quot;$&quot;* \(#,##0.000000\);_(&quot;$&quot;* &quot;-&quot;??_);_(@_)"/>
    <numFmt numFmtId="198" formatCode="_(&quot;$&quot;* #,##0.0000000_);_(&quot;$&quot;* \(#,##0.0000000\);_(&quot;$&quot;* &quot;-&quot;??_);_(@_)"/>
    <numFmt numFmtId="199" formatCode="mm/dd/yy"/>
    <numFmt numFmtId="200" formatCode="#,##0.0000_);[Red]\(#,##0.0000\)"/>
    <numFmt numFmtId="201" formatCode="#,##0.00000_);[Red]\(#,##0.00000\)"/>
    <numFmt numFmtId="202" formatCode="_(* #,##0.000_);_(* \(#,##0.000\);_(* &quot;-&quot;???_);_(@_)"/>
    <numFmt numFmtId="203" formatCode="#,##0.0000_);\(#,##0.0000\)"/>
    <numFmt numFmtId="204" formatCode="#,##0.00_-;#,##0.00\-;&quot; &quot;"/>
    <numFmt numFmtId="205" formatCode="#,##0_-\ &quot;   &quot;;#,##0\-\ &quot;   &quot;;&quot; &quot;"/>
    <numFmt numFmtId="206" formatCode="#,##0_-;#,##0\-;&quot; &quot;"/>
    <numFmt numFmtId="207" formatCode="0.00;[Red]0.00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Comic Sans MS"/>
      <family val="4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name val="Arial"/>
      <family val="0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166" fontId="1" fillId="0" borderId="1">
      <alignment/>
      <protection/>
    </xf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/>
      <protection/>
    </xf>
    <xf numFmtId="0" fontId="5" fillId="23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43" applyFont="1" applyAlignment="1">
      <alignment horizontal="center"/>
    </xf>
    <xf numFmtId="43" fontId="0" fillId="0" borderId="0" xfId="43" applyAlignment="1">
      <alignment/>
    </xf>
    <xf numFmtId="43" fontId="0" fillId="0" borderId="0" xfId="43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43" applyFont="1" applyAlignment="1">
      <alignment/>
    </xf>
    <xf numFmtId="2" fontId="0" fillId="0" borderId="0" xfId="0" applyNumberFormat="1" applyAlignment="1">
      <alignment/>
    </xf>
    <xf numFmtId="43" fontId="0" fillId="0" borderId="0" xfId="43" applyNumberFormat="1" applyAlignment="1">
      <alignment/>
    </xf>
    <xf numFmtId="4" fontId="0" fillId="0" borderId="0" xfId="0" applyNumberFormat="1" applyAlignment="1">
      <alignment/>
    </xf>
    <xf numFmtId="8" fontId="0" fillId="0" borderId="0" xfId="43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26" fillId="0" borderId="0" xfId="43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3" fontId="2" fillId="0" borderId="0" xfId="43" applyFont="1" applyAlignment="1">
      <alignment horizontal="center"/>
    </xf>
    <xf numFmtId="43" fontId="0" fillId="0" borderId="0" xfId="0" applyNumberFormat="1" applyAlignment="1">
      <alignment horizontal="center"/>
    </xf>
    <xf numFmtId="44" fontId="0" fillId="0" borderId="0" xfId="46" applyFont="1" applyAlignment="1">
      <alignment/>
    </xf>
    <xf numFmtId="44" fontId="0" fillId="0" borderId="0" xfId="0" applyNumberFormat="1" applyAlignment="1">
      <alignment/>
    </xf>
    <xf numFmtId="44" fontId="2" fillId="0" borderId="0" xfId="46" applyFont="1" applyAlignment="1">
      <alignment/>
    </xf>
    <xf numFmtId="43" fontId="0" fillId="0" borderId="0" xfId="43" applyFont="1" applyAlignment="1">
      <alignment/>
    </xf>
    <xf numFmtId="43" fontId="0" fillId="0" borderId="12" xfId="43" applyNumberFormat="1" applyBorder="1" applyAlignment="1">
      <alignment/>
    </xf>
    <xf numFmtId="43" fontId="0" fillId="0" borderId="1" xfId="43" applyNumberFormat="1" applyBorder="1" applyAlignment="1">
      <alignment/>
    </xf>
    <xf numFmtId="43" fontId="0" fillId="0" borderId="13" xfId="43" applyNumberFormat="1" applyBorder="1" applyAlignment="1">
      <alignment/>
    </xf>
    <xf numFmtId="43" fontId="0" fillId="0" borderId="12" xfId="43" applyFont="1" applyBorder="1" applyAlignment="1">
      <alignment/>
    </xf>
    <xf numFmtId="43" fontId="0" fillId="0" borderId="1" xfId="43" applyFont="1" applyBorder="1" applyAlignment="1">
      <alignment/>
    </xf>
    <xf numFmtId="43" fontId="0" fillId="0" borderId="13" xfId="43" applyFont="1" applyBorder="1" applyAlignment="1">
      <alignment/>
    </xf>
    <xf numFmtId="43" fontId="2" fillId="0" borderId="0" xfId="43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4" xfId="0" applyFont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38" fontId="0" fillId="0" borderId="0" xfId="0" applyNumberFormat="1" applyAlignment="1">
      <alignment/>
    </xf>
    <xf numFmtId="0" fontId="33" fillId="0" borderId="0" xfId="0" applyFont="1" applyAlignment="1">
      <alignment/>
    </xf>
    <xf numFmtId="38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orf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2%20Wireless%20Device%20Data\FY12%20AT&amp;T%20Mobility%20TX%20Shuttle%20uploa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LT\Budget\FY12\Beginning%20Working%20Capital%20and%20WBS\FY12%20BWC%20v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3%20Wireless%20Device%20Data\FY13%20USA%20Mobility%20TX%20Shuttle%20upload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3%20Wireless%20Device%20Data\FY13%20AT&amp;T%20Mobility%20TX%20Shuttle%20uploads%20(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2%20Wireless%20Device%20Data\FY12%20USA%20Mobility%20TX%20Shuttle%20upload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2%20Wireless%20Device%20Data\FY12%20VerizonWireless%20TX%20Shuttle%20upload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FY%202013%20Wireless%20Device%20Data\FY13%20VerizonWireless%20TX%20Shuttle%20upload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CA%20Director\Budget\FY%202014\DCA%20FY%202014\Rate%20Development%20FY%202014\Mobile%20Device%20Management\Mobile%20Device%20Management%20FY%202014%20Cost%20Alloc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ReportWriter%20(1)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ADMINSTAFF\IT%20Budget%20Review\FY11\FY11%20Vacancies%20as%20of%202010%2028%20October%2001%20Rev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Section\Budget\2004%20Budget\2004%20REVENUE%20&amp;%20EXPENSE%20DOCUMENTS\FY04%201_17_03%20LOCKED\FY04%201-17-03%20CLIENT%20DOCUMENTS%20FOR%20MEETINGS%20LOCKED%201-23-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%20Budget\2012\FY11.OutsideCty.Revenu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\ADMIN\Budget\2010\FY10%20Personnel%20Forecasting\FY10%20PCP%20DCM%20IT%20from%20Ching%202008%20Oct%2010%20Rev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12"/>
      <sheetName val="MAY12"/>
      <sheetName val="APR12"/>
      <sheetName val="MAR12"/>
      <sheetName val="FEB12"/>
      <sheetName val="JAN12"/>
      <sheetName val="DEC11"/>
      <sheetName val="NOV11"/>
      <sheetName val="OCT11"/>
      <sheetName val="SEP11"/>
      <sheetName val="Aug11"/>
      <sheetName val="Jul11"/>
      <sheetName val="Error - Lines not processed"/>
      <sheetName val="FY12 AT&amp;TSummary"/>
      <sheetName val="Dept - Cost Ctr List"/>
    </sheetNames>
    <sheetDataSet>
      <sheetData sheetId="0">
        <row r="6">
          <cell r="AH6">
            <v>-54130.37</v>
          </cell>
        </row>
        <row r="7">
          <cell r="AH7">
            <v>54130.37000000001</v>
          </cell>
        </row>
      </sheetData>
      <sheetData sheetId="1">
        <row r="6">
          <cell r="AH6">
            <v>-51790.87</v>
          </cell>
        </row>
        <row r="7">
          <cell r="AH7">
            <v>51790.870000000046</v>
          </cell>
        </row>
      </sheetData>
      <sheetData sheetId="2">
        <row r="6">
          <cell r="AH6">
            <v>-53303.39</v>
          </cell>
        </row>
        <row r="7">
          <cell r="AH7">
            <v>53303.39000000007</v>
          </cell>
        </row>
      </sheetData>
      <sheetData sheetId="3">
        <row r="6">
          <cell r="AH6">
            <v>-52553.86</v>
          </cell>
        </row>
        <row r="7">
          <cell r="AH7">
            <v>52553.85999999976</v>
          </cell>
        </row>
      </sheetData>
      <sheetData sheetId="4">
        <row r="6">
          <cell r="AH6">
            <v>-54776.44</v>
          </cell>
        </row>
        <row r="7">
          <cell r="AH7">
            <v>54776.4399999997</v>
          </cell>
        </row>
      </sheetData>
      <sheetData sheetId="5">
        <row r="6">
          <cell r="AH6">
            <v>-53625.34</v>
          </cell>
        </row>
        <row r="7">
          <cell r="AH7">
            <v>53625.33999999962</v>
          </cell>
        </row>
      </sheetData>
      <sheetData sheetId="6">
        <row r="6">
          <cell r="AH6">
            <v>-55700.99</v>
          </cell>
        </row>
        <row r="7">
          <cell r="AH7">
            <v>55700.989999999525</v>
          </cell>
        </row>
      </sheetData>
      <sheetData sheetId="7">
        <row r="6">
          <cell r="AH6">
            <v>-51256.07</v>
          </cell>
        </row>
        <row r="7">
          <cell r="AH7">
            <v>51256.06999999958</v>
          </cell>
        </row>
      </sheetData>
      <sheetData sheetId="8">
        <row r="6">
          <cell r="AH6">
            <v>-46906.64</v>
          </cell>
        </row>
        <row r="7">
          <cell r="AH7">
            <v>46906.639999999556</v>
          </cell>
        </row>
      </sheetData>
      <sheetData sheetId="9">
        <row r="6">
          <cell r="AH6">
            <v>-46873.09</v>
          </cell>
        </row>
        <row r="7">
          <cell r="AH7">
            <v>46873.0899999998</v>
          </cell>
        </row>
      </sheetData>
      <sheetData sheetId="10">
        <row r="6">
          <cell r="AH6">
            <v>-45592.44</v>
          </cell>
        </row>
        <row r="7">
          <cell r="AH7">
            <v>45592.43999999989</v>
          </cell>
        </row>
      </sheetData>
      <sheetData sheetId="11">
        <row r="6">
          <cell r="AH6">
            <v>-45352.55999999985</v>
          </cell>
        </row>
        <row r="7">
          <cell r="AH7">
            <v>45352.55999999985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V12"/>
      <sheetName val="OCT12"/>
      <sheetName val="SEP12"/>
      <sheetName val="AUG12"/>
      <sheetName val="JUL12"/>
      <sheetName val="FY13 USA Mob Summary"/>
      <sheetName val="Dept - Cost Ctr List"/>
    </sheetNames>
    <sheetDataSet>
      <sheetData sheetId="0">
        <row r="5">
          <cell r="X5">
            <v>-634</v>
          </cell>
        </row>
        <row r="6">
          <cell r="Y6">
            <v>633.9999999999997</v>
          </cell>
        </row>
      </sheetData>
      <sheetData sheetId="1">
        <row r="5">
          <cell r="X5">
            <v>-640.1</v>
          </cell>
        </row>
        <row r="6">
          <cell r="Y6">
            <v>640.0999999999997</v>
          </cell>
        </row>
      </sheetData>
      <sheetData sheetId="2">
        <row r="5">
          <cell r="X5">
            <v>-603.8</v>
          </cell>
        </row>
        <row r="6">
          <cell r="Y6">
            <v>603.7999999999997</v>
          </cell>
        </row>
      </sheetData>
      <sheetData sheetId="3">
        <row r="5">
          <cell r="X5">
            <v>-701.87</v>
          </cell>
        </row>
        <row r="6">
          <cell r="Y6">
            <v>701.8699999999998</v>
          </cell>
        </row>
      </sheetData>
      <sheetData sheetId="4">
        <row r="5">
          <cell r="X5">
            <v>-655.16</v>
          </cell>
        </row>
        <row r="6">
          <cell r="Y6">
            <v>655.1599999999997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rosstab"/>
      <sheetName val="AllData FY 13"/>
      <sheetName val="OCT12"/>
      <sheetName val="SEP12"/>
      <sheetName val="AUG12"/>
      <sheetName val="JUL12"/>
      <sheetName val="Deptlookup"/>
      <sheetName val="FY13 AT&amp;T Summary"/>
      <sheetName val="Dept - Cost Ctr List"/>
    </sheetNames>
    <sheetDataSet>
      <sheetData sheetId="2">
        <row r="6">
          <cell r="AA6">
            <v>-46999.75</v>
          </cell>
        </row>
        <row r="7">
          <cell r="AB7">
            <v>46999.75000000009</v>
          </cell>
        </row>
      </sheetData>
      <sheetData sheetId="3">
        <row r="6">
          <cell r="AA6">
            <v>-48441.46</v>
          </cell>
        </row>
        <row r="7">
          <cell r="AB7">
            <v>48441.460000000036</v>
          </cell>
        </row>
      </sheetData>
      <sheetData sheetId="4">
        <row r="6">
          <cell r="AA6">
            <v>-48409.67</v>
          </cell>
        </row>
        <row r="7">
          <cell r="AB7">
            <v>48409.67000000024</v>
          </cell>
        </row>
      </sheetData>
      <sheetData sheetId="5">
        <row r="6">
          <cell r="AA6">
            <v>-48519.98</v>
          </cell>
        </row>
        <row r="7">
          <cell r="AB7">
            <v>48519.98000000025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N12"/>
      <sheetName val="MAY12"/>
      <sheetName val="APR12"/>
      <sheetName val="MAR12"/>
      <sheetName val="FEB12"/>
      <sheetName val="JAN12"/>
      <sheetName val="JUL-DEC11"/>
      <sheetName val="FY12 USA Mob Summary"/>
      <sheetName val="Dept - Cost Ctr List"/>
    </sheetNames>
    <sheetDataSet>
      <sheetData sheetId="0">
        <row r="6">
          <cell r="Y6">
            <v>678.2299999999998</v>
          </cell>
        </row>
      </sheetData>
      <sheetData sheetId="1">
        <row r="6">
          <cell r="Y6">
            <v>741.7499999999999</v>
          </cell>
        </row>
      </sheetData>
      <sheetData sheetId="2">
        <row r="6">
          <cell r="Y6">
            <v>699.4099999999997</v>
          </cell>
        </row>
      </sheetData>
      <sheetData sheetId="3">
        <row r="6">
          <cell r="Y6">
            <v>1153.1599999999999</v>
          </cell>
        </row>
        <row r="112">
          <cell r="X112">
            <v>7.5</v>
          </cell>
        </row>
        <row r="113">
          <cell r="X113">
            <v>7.5</v>
          </cell>
        </row>
        <row r="114">
          <cell r="X114">
            <v>-10</v>
          </cell>
        </row>
        <row r="115">
          <cell r="X115">
            <v>7.5</v>
          </cell>
        </row>
        <row r="116">
          <cell r="X116">
            <v>7.5</v>
          </cell>
        </row>
        <row r="117">
          <cell r="X117">
            <v>7.5</v>
          </cell>
        </row>
        <row r="118">
          <cell r="X118">
            <v>7.5</v>
          </cell>
        </row>
        <row r="119">
          <cell r="X119">
            <v>7.5</v>
          </cell>
        </row>
        <row r="120">
          <cell r="X120">
            <v>7.5</v>
          </cell>
        </row>
        <row r="121">
          <cell r="X121">
            <v>7.5</v>
          </cell>
        </row>
        <row r="122">
          <cell r="X122">
            <v>7.5</v>
          </cell>
        </row>
        <row r="123">
          <cell r="X123">
            <v>7.5</v>
          </cell>
        </row>
        <row r="124">
          <cell r="X124">
            <v>7.5</v>
          </cell>
        </row>
        <row r="125">
          <cell r="X125">
            <v>7.5</v>
          </cell>
        </row>
        <row r="126">
          <cell r="X126">
            <v>7.5</v>
          </cell>
        </row>
        <row r="127">
          <cell r="X127">
            <v>7.5</v>
          </cell>
        </row>
        <row r="128">
          <cell r="X128">
            <v>7.5</v>
          </cell>
        </row>
        <row r="129">
          <cell r="X129">
            <v>7.5</v>
          </cell>
        </row>
        <row r="130">
          <cell r="X130">
            <v>7.5</v>
          </cell>
        </row>
        <row r="131">
          <cell r="X131">
            <v>7.5</v>
          </cell>
        </row>
        <row r="132">
          <cell r="X132">
            <v>7.5</v>
          </cell>
        </row>
        <row r="133">
          <cell r="X133">
            <v>7.5</v>
          </cell>
        </row>
        <row r="134">
          <cell r="X134">
            <v>7.5</v>
          </cell>
        </row>
        <row r="135">
          <cell r="X135">
            <v>7.5</v>
          </cell>
        </row>
        <row r="136">
          <cell r="X136">
            <v>7.5</v>
          </cell>
        </row>
        <row r="137">
          <cell r="X137">
            <v>7.5</v>
          </cell>
        </row>
        <row r="138">
          <cell r="X138">
            <v>37.5</v>
          </cell>
        </row>
        <row r="139">
          <cell r="X139">
            <v>7.5</v>
          </cell>
        </row>
        <row r="140">
          <cell r="X140">
            <v>7.5</v>
          </cell>
        </row>
        <row r="141">
          <cell r="X141">
            <v>7.5</v>
          </cell>
        </row>
        <row r="142">
          <cell r="X142">
            <v>7.5</v>
          </cell>
        </row>
        <row r="143">
          <cell r="X143">
            <v>7.5</v>
          </cell>
        </row>
        <row r="144">
          <cell r="X144">
            <v>7.5</v>
          </cell>
        </row>
        <row r="145">
          <cell r="X145">
            <v>7.5</v>
          </cell>
        </row>
        <row r="146">
          <cell r="X146">
            <v>7.5</v>
          </cell>
        </row>
        <row r="147">
          <cell r="X147">
            <v>7.5</v>
          </cell>
        </row>
        <row r="148">
          <cell r="X148">
            <v>7.5</v>
          </cell>
        </row>
        <row r="149">
          <cell r="X149">
            <v>7.5</v>
          </cell>
        </row>
        <row r="150">
          <cell r="X150">
            <v>7.5</v>
          </cell>
        </row>
        <row r="151">
          <cell r="X151">
            <v>7.5</v>
          </cell>
        </row>
        <row r="152">
          <cell r="X152">
            <v>7.5</v>
          </cell>
        </row>
        <row r="153">
          <cell r="X153">
            <v>7.5</v>
          </cell>
        </row>
        <row r="154">
          <cell r="X154">
            <v>7.5</v>
          </cell>
        </row>
        <row r="155">
          <cell r="X155">
            <v>7.5</v>
          </cell>
        </row>
        <row r="156">
          <cell r="X156">
            <v>7.5</v>
          </cell>
        </row>
        <row r="157">
          <cell r="X157">
            <v>7.5</v>
          </cell>
        </row>
        <row r="158">
          <cell r="X158">
            <v>7.5</v>
          </cell>
        </row>
        <row r="159">
          <cell r="X159">
            <v>7.5</v>
          </cell>
        </row>
        <row r="160">
          <cell r="X160">
            <v>7.5</v>
          </cell>
        </row>
        <row r="161">
          <cell r="X161">
            <v>7.5</v>
          </cell>
        </row>
        <row r="162">
          <cell r="X162">
            <v>7.5</v>
          </cell>
        </row>
        <row r="163">
          <cell r="X163">
            <v>7.5</v>
          </cell>
        </row>
        <row r="164">
          <cell r="X164">
            <v>7.5</v>
          </cell>
        </row>
        <row r="165">
          <cell r="X165">
            <v>7.5</v>
          </cell>
        </row>
      </sheetData>
      <sheetData sheetId="4">
        <row r="6">
          <cell r="X6">
            <v>5</v>
          </cell>
          <cell r="Y6">
            <v>736.3399999999995</v>
          </cell>
        </row>
        <row r="7">
          <cell r="X7">
            <v>5</v>
          </cell>
        </row>
        <row r="124">
          <cell r="X124">
            <v>-1.27</v>
          </cell>
        </row>
        <row r="125">
          <cell r="X125">
            <v>-1.27</v>
          </cell>
        </row>
        <row r="126">
          <cell r="X126">
            <v>-2.83</v>
          </cell>
        </row>
        <row r="127">
          <cell r="X127">
            <v>-2.83</v>
          </cell>
        </row>
        <row r="128">
          <cell r="X128">
            <v>-2.06</v>
          </cell>
        </row>
        <row r="129">
          <cell r="X129">
            <v>-1.27</v>
          </cell>
        </row>
        <row r="130">
          <cell r="X130">
            <v>-1.27</v>
          </cell>
        </row>
        <row r="131">
          <cell r="X131">
            <v>-2.83</v>
          </cell>
        </row>
        <row r="132">
          <cell r="X132">
            <v>-1.27</v>
          </cell>
        </row>
        <row r="133">
          <cell r="X133">
            <v>-2.83</v>
          </cell>
        </row>
        <row r="134">
          <cell r="X134">
            <v>-1.27</v>
          </cell>
        </row>
        <row r="135">
          <cell r="X135">
            <v>-1.27</v>
          </cell>
        </row>
        <row r="136">
          <cell r="X136">
            <v>-2.83</v>
          </cell>
        </row>
        <row r="137">
          <cell r="X137">
            <v>-1.27</v>
          </cell>
        </row>
        <row r="138">
          <cell r="X138">
            <v>-1.27</v>
          </cell>
        </row>
        <row r="139">
          <cell r="X139">
            <v>-2.83</v>
          </cell>
        </row>
        <row r="140">
          <cell r="X140">
            <v>-2.83</v>
          </cell>
        </row>
        <row r="141">
          <cell r="X141">
            <v>-2.83</v>
          </cell>
        </row>
        <row r="142">
          <cell r="X142">
            <v>-2.83</v>
          </cell>
        </row>
        <row r="143">
          <cell r="X143">
            <v>-1.27</v>
          </cell>
        </row>
        <row r="144">
          <cell r="X144">
            <v>-1.27</v>
          </cell>
        </row>
        <row r="145">
          <cell r="X145">
            <v>-2.83</v>
          </cell>
        </row>
        <row r="146">
          <cell r="X146">
            <v>-2.83</v>
          </cell>
        </row>
        <row r="147">
          <cell r="X147">
            <v>-2.83</v>
          </cell>
        </row>
        <row r="148">
          <cell r="X148">
            <v>-7.9</v>
          </cell>
        </row>
        <row r="149">
          <cell r="X149">
            <v>-1.27</v>
          </cell>
        </row>
        <row r="150">
          <cell r="X150">
            <v>-1.27</v>
          </cell>
        </row>
        <row r="151">
          <cell r="X151">
            <v>-2.83</v>
          </cell>
        </row>
        <row r="152">
          <cell r="X152">
            <v>-2.83</v>
          </cell>
        </row>
        <row r="153">
          <cell r="X153">
            <v>-2.83</v>
          </cell>
        </row>
        <row r="154">
          <cell r="X154">
            <v>-1.27</v>
          </cell>
        </row>
        <row r="155">
          <cell r="X155">
            <v>-1.27</v>
          </cell>
        </row>
        <row r="156">
          <cell r="X156">
            <v>-5.1</v>
          </cell>
        </row>
        <row r="157">
          <cell r="X157">
            <v>-1.27</v>
          </cell>
        </row>
        <row r="158">
          <cell r="X158">
            <v>-1.27</v>
          </cell>
        </row>
        <row r="159">
          <cell r="X159">
            <v>-2.83</v>
          </cell>
        </row>
        <row r="160">
          <cell r="X160">
            <v>-2.83</v>
          </cell>
        </row>
        <row r="161">
          <cell r="X161">
            <v>-1.27</v>
          </cell>
        </row>
        <row r="162">
          <cell r="X162">
            <v>-2.83</v>
          </cell>
        </row>
        <row r="163">
          <cell r="X163">
            <v>-1.27</v>
          </cell>
        </row>
        <row r="164">
          <cell r="X164">
            <v>-1.27</v>
          </cell>
        </row>
        <row r="165">
          <cell r="X165">
            <v>-2.83</v>
          </cell>
        </row>
        <row r="166">
          <cell r="X166">
            <v>-1.27</v>
          </cell>
        </row>
        <row r="167">
          <cell r="X167">
            <v>-1.27</v>
          </cell>
        </row>
        <row r="168">
          <cell r="X168">
            <v>-4.96</v>
          </cell>
        </row>
        <row r="169">
          <cell r="X169">
            <v>-2.83</v>
          </cell>
        </row>
        <row r="170">
          <cell r="X170">
            <v>-1.27</v>
          </cell>
        </row>
        <row r="171">
          <cell r="X171">
            <v>-2.83</v>
          </cell>
        </row>
        <row r="172">
          <cell r="X172">
            <v>-2.83</v>
          </cell>
        </row>
        <row r="173">
          <cell r="X173">
            <v>-2.83</v>
          </cell>
        </row>
        <row r="174">
          <cell r="X174">
            <v>-1.27</v>
          </cell>
        </row>
        <row r="175">
          <cell r="X175">
            <v>-1.27</v>
          </cell>
        </row>
        <row r="176">
          <cell r="X176">
            <v>-2.83</v>
          </cell>
        </row>
      </sheetData>
      <sheetData sheetId="5">
        <row r="6">
          <cell r="X6">
            <v>5</v>
          </cell>
          <cell r="Y6">
            <v>1088.25</v>
          </cell>
        </row>
        <row r="7">
          <cell r="X7">
            <v>5</v>
          </cell>
        </row>
        <row r="117">
          <cell r="X117">
            <v>2.25</v>
          </cell>
        </row>
        <row r="118">
          <cell r="X118">
            <v>2.25</v>
          </cell>
        </row>
        <row r="119">
          <cell r="X119">
            <v>5</v>
          </cell>
        </row>
        <row r="120">
          <cell r="X120">
            <v>5</v>
          </cell>
        </row>
        <row r="121">
          <cell r="X121">
            <v>4.75</v>
          </cell>
        </row>
        <row r="122">
          <cell r="X122">
            <v>2.25</v>
          </cell>
        </row>
        <row r="123">
          <cell r="X123">
            <v>2.25</v>
          </cell>
        </row>
        <row r="124">
          <cell r="X124">
            <v>5</v>
          </cell>
        </row>
        <row r="125">
          <cell r="X125">
            <v>2.25</v>
          </cell>
        </row>
        <row r="126">
          <cell r="X126">
            <v>5</v>
          </cell>
        </row>
        <row r="127">
          <cell r="X127">
            <v>2.25</v>
          </cell>
        </row>
        <row r="128">
          <cell r="X128">
            <v>2.25</v>
          </cell>
        </row>
        <row r="129">
          <cell r="X129">
            <v>5</v>
          </cell>
        </row>
        <row r="130">
          <cell r="X130">
            <v>2.25</v>
          </cell>
        </row>
        <row r="131">
          <cell r="X131">
            <v>2.25</v>
          </cell>
        </row>
        <row r="132">
          <cell r="X132">
            <v>5</v>
          </cell>
        </row>
        <row r="133">
          <cell r="X133">
            <v>5</v>
          </cell>
        </row>
        <row r="134">
          <cell r="X134">
            <v>5</v>
          </cell>
        </row>
        <row r="135">
          <cell r="X135">
            <v>5</v>
          </cell>
        </row>
        <row r="136">
          <cell r="X136">
            <v>2.25</v>
          </cell>
        </row>
        <row r="137">
          <cell r="X137">
            <v>2.25</v>
          </cell>
        </row>
        <row r="138">
          <cell r="X138">
            <v>5</v>
          </cell>
        </row>
        <row r="139">
          <cell r="X139">
            <v>5</v>
          </cell>
        </row>
        <row r="140">
          <cell r="X140">
            <v>5</v>
          </cell>
        </row>
        <row r="141">
          <cell r="X141">
            <v>13.95</v>
          </cell>
        </row>
        <row r="142">
          <cell r="X142">
            <v>2.25</v>
          </cell>
        </row>
        <row r="143">
          <cell r="X143">
            <v>2.25</v>
          </cell>
        </row>
        <row r="144">
          <cell r="X144">
            <v>5</v>
          </cell>
        </row>
        <row r="145">
          <cell r="X145">
            <v>5</v>
          </cell>
        </row>
        <row r="146">
          <cell r="X146">
            <v>5</v>
          </cell>
        </row>
        <row r="147">
          <cell r="X147">
            <v>5</v>
          </cell>
        </row>
        <row r="148">
          <cell r="X148">
            <v>2.25</v>
          </cell>
        </row>
        <row r="149">
          <cell r="X149">
            <v>2.25</v>
          </cell>
        </row>
        <row r="150">
          <cell r="X150">
            <v>9</v>
          </cell>
        </row>
        <row r="151">
          <cell r="X151">
            <v>2.25</v>
          </cell>
        </row>
        <row r="152">
          <cell r="X152">
            <v>2.25</v>
          </cell>
        </row>
        <row r="153">
          <cell r="X153">
            <v>5</v>
          </cell>
        </row>
        <row r="154">
          <cell r="X154">
            <v>5</v>
          </cell>
        </row>
        <row r="155">
          <cell r="X155">
            <v>2.25</v>
          </cell>
        </row>
        <row r="156">
          <cell r="X156">
            <v>5</v>
          </cell>
        </row>
        <row r="157">
          <cell r="X157">
            <v>2.25</v>
          </cell>
        </row>
        <row r="158">
          <cell r="X158">
            <v>2.25</v>
          </cell>
        </row>
        <row r="159">
          <cell r="X159">
            <v>5</v>
          </cell>
        </row>
        <row r="160">
          <cell r="X160">
            <v>2.25</v>
          </cell>
        </row>
        <row r="161">
          <cell r="X161">
            <v>2.25</v>
          </cell>
        </row>
        <row r="162">
          <cell r="X162">
            <v>8.75</v>
          </cell>
        </row>
        <row r="163">
          <cell r="X163">
            <v>5</v>
          </cell>
        </row>
        <row r="164">
          <cell r="X164">
            <v>2.25</v>
          </cell>
        </row>
        <row r="165">
          <cell r="X165">
            <v>5</v>
          </cell>
        </row>
        <row r="166">
          <cell r="X166">
            <v>5</v>
          </cell>
        </row>
        <row r="167">
          <cell r="X167">
            <v>5</v>
          </cell>
        </row>
        <row r="168">
          <cell r="X168">
            <v>2.25</v>
          </cell>
        </row>
        <row r="169">
          <cell r="X169">
            <v>2.25</v>
          </cell>
        </row>
        <row r="170">
          <cell r="X170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UN12"/>
      <sheetName val="MAY12"/>
      <sheetName val="APR12"/>
      <sheetName val="MAR12"/>
      <sheetName val="FEB12"/>
      <sheetName val="JAN12"/>
      <sheetName val="DEC11"/>
      <sheetName val="NOV11"/>
      <sheetName val="OCT11"/>
      <sheetName val="SEP11"/>
      <sheetName val="Aug11"/>
      <sheetName val="Jul11"/>
      <sheetName val="FY12 Verizon Summary"/>
      <sheetName val="Dept - Cost Ctr List"/>
    </sheetNames>
    <sheetDataSet>
      <sheetData sheetId="0">
        <row r="6">
          <cell r="Y6">
            <v>-23195.46</v>
          </cell>
        </row>
        <row r="7">
          <cell r="Y7">
            <v>23195.45999999988</v>
          </cell>
        </row>
      </sheetData>
      <sheetData sheetId="1">
        <row r="5">
          <cell r="X5">
            <v>-25851.39</v>
          </cell>
        </row>
        <row r="6">
          <cell r="Y6">
            <v>25851.389999999967</v>
          </cell>
        </row>
      </sheetData>
      <sheetData sheetId="2">
        <row r="5">
          <cell r="X5">
            <v>-22166.36</v>
          </cell>
        </row>
        <row r="6">
          <cell r="X6">
            <v>-20.85</v>
          </cell>
          <cell r="Y6">
            <v>-22187.21</v>
          </cell>
        </row>
        <row r="7">
          <cell r="Y7">
            <v>22187.209999999995</v>
          </cell>
        </row>
      </sheetData>
      <sheetData sheetId="3">
        <row r="5">
          <cell r="X5">
            <v>-22523.09</v>
          </cell>
        </row>
        <row r="6">
          <cell r="X6">
            <v>-6.95</v>
          </cell>
          <cell r="Y6">
            <v>-22530.04</v>
          </cell>
        </row>
        <row r="7">
          <cell r="Y7">
            <v>22530.039999999954</v>
          </cell>
        </row>
      </sheetData>
      <sheetData sheetId="4">
        <row r="5">
          <cell r="X5">
            <v>-23378.11</v>
          </cell>
        </row>
        <row r="6">
          <cell r="X6">
            <v>-24.36</v>
          </cell>
          <cell r="Y6">
            <v>-23402.47</v>
          </cell>
        </row>
        <row r="7">
          <cell r="Y7">
            <v>23402.469999999892</v>
          </cell>
        </row>
      </sheetData>
      <sheetData sheetId="5">
        <row r="5">
          <cell r="X5">
            <v>-25203.71</v>
          </cell>
        </row>
        <row r="6">
          <cell r="X6">
            <v>-21.5</v>
          </cell>
          <cell r="Y6">
            <v>-25225.21</v>
          </cell>
        </row>
        <row r="7">
          <cell r="Y7">
            <v>25225.209999999883</v>
          </cell>
        </row>
      </sheetData>
      <sheetData sheetId="6">
        <row r="5">
          <cell r="X5">
            <v>-23410.82</v>
          </cell>
        </row>
        <row r="6">
          <cell r="X6">
            <v>-5.72</v>
          </cell>
          <cell r="Y6">
            <v>-23416.54</v>
          </cell>
        </row>
        <row r="7">
          <cell r="Y7">
            <v>23416.53999999989</v>
          </cell>
        </row>
      </sheetData>
      <sheetData sheetId="7">
        <row r="6">
          <cell r="Y6">
            <v>-23969.11</v>
          </cell>
        </row>
        <row r="7">
          <cell r="Y7">
            <v>23969.109999999855</v>
          </cell>
        </row>
      </sheetData>
      <sheetData sheetId="8">
        <row r="5">
          <cell r="X5">
            <v>-21829.39</v>
          </cell>
        </row>
        <row r="6">
          <cell r="Y6">
            <v>21829.389999999894</v>
          </cell>
        </row>
      </sheetData>
      <sheetData sheetId="9">
        <row r="5">
          <cell r="X5">
            <v>-22225.099999999893</v>
          </cell>
        </row>
        <row r="6">
          <cell r="Y6">
            <v>22225.099999999893</v>
          </cell>
        </row>
      </sheetData>
      <sheetData sheetId="10">
        <row r="5">
          <cell r="X5">
            <v>-20562.47</v>
          </cell>
        </row>
        <row r="6">
          <cell r="Y6">
            <v>20562.46999999998</v>
          </cell>
        </row>
        <row r="101">
          <cell r="L101">
            <v>370.4</v>
          </cell>
        </row>
      </sheetData>
      <sheetData sheetId="11">
        <row r="5">
          <cell r="X5">
            <v>-21080.1</v>
          </cell>
        </row>
        <row r="6">
          <cell r="Y6">
            <v>21080.09999999994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CT12"/>
      <sheetName val="SEP12"/>
      <sheetName val="AUG12"/>
      <sheetName val="JUL12"/>
      <sheetName val="FY13 Verizon Summary"/>
      <sheetName val="Dept - Cost Ctr List"/>
    </sheetNames>
    <sheetDataSet>
      <sheetData sheetId="0">
        <row r="5">
          <cell r="X5">
            <v>-30971.95</v>
          </cell>
        </row>
        <row r="6">
          <cell r="Y6">
            <v>30971.949999999983</v>
          </cell>
        </row>
      </sheetData>
      <sheetData sheetId="1">
        <row r="5">
          <cell r="X5">
            <v>-34957.7</v>
          </cell>
        </row>
        <row r="6">
          <cell r="Y6">
            <v>34957.69999999999</v>
          </cell>
        </row>
      </sheetData>
      <sheetData sheetId="2">
        <row r="5">
          <cell r="X5">
            <v>-41607.95</v>
          </cell>
        </row>
        <row r="6">
          <cell r="Y6">
            <v>41607.95000000006</v>
          </cell>
        </row>
      </sheetData>
      <sheetData sheetId="3">
        <row r="5">
          <cell r="X5">
            <v>-30489.4</v>
          </cell>
        </row>
        <row r="6">
          <cell r="Y6">
            <v>30489.399999999852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DM Cost Allocation"/>
      <sheetName val="Department Sheets"/>
      <sheetName val="Usage Data"/>
      <sheetName val="Device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4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6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33.73</v>
          </cell>
          <cell r="F4">
            <v>34.98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</v>
          </cell>
          <cell r="F11">
            <v>33.39</v>
          </cell>
          <cell r="G11">
            <v>34.57</v>
          </cell>
          <cell r="H11">
            <v>35.84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17.9</v>
          </cell>
          <cell r="J18">
            <v>18.44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17.9</v>
          </cell>
          <cell r="E19">
            <v>18.44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17.9</v>
          </cell>
          <cell r="D21">
            <v>18.44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17.9</v>
          </cell>
          <cell r="F22">
            <v>18.44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17.9</v>
          </cell>
          <cell r="D24">
            <v>18.44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17.9</v>
          </cell>
          <cell r="F25">
            <v>18.44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36.41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17.9</v>
          </cell>
          <cell r="I30">
            <v>18.44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17.9</v>
          </cell>
          <cell r="D31">
            <v>18.44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17.9</v>
          </cell>
          <cell r="E37">
            <v>18.44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36.41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17.9</v>
          </cell>
          <cell r="I51">
            <v>18.44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17.9</v>
          </cell>
          <cell r="D52">
            <v>18.44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36.41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32.98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36.41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17.9</v>
          </cell>
          <cell r="J60">
            <v>18.44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36.41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17.9</v>
          </cell>
          <cell r="I65">
            <v>18.44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17.9</v>
          </cell>
          <cell r="F66">
            <v>18.44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17.9</v>
          </cell>
          <cell r="F69">
            <v>18.44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17.9</v>
          </cell>
          <cell r="J70">
            <v>18.44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36.41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36.41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36.41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36.41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36.41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17.9</v>
          </cell>
          <cell r="G88">
            <v>18.44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17.9</v>
          </cell>
          <cell r="G90">
            <v>18.44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17.9</v>
          </cell>
          <cell r="F104">
            <v>18.44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36.41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17.9</v>
          </cell>
          <cell r="F111">
            <v>18.44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17.9</v>
          </cell>
          <cell r="F112">
            <v>18.44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17.9</v>
          </cell>
          <cell r="I116">
            <v>18.44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17.9</v>
          </cell>
          <cell r="J117">
            <v>18.44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17.9</v>
          </cell>
          <cell r="E127">
            <v>18.44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17.9</v>
          </cell>
          <cell r="H132">
            <v>18.44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36.41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36.41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36.41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36.41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36.41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36.41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36.41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17.9</v>
          </cell>
          <cell r="E150">
            <v>18.44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17.9</v>
          </cell>
          <cell r="D163">
            <v>18.44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17.9</v>
          </cell>
          <cell r="J165">
            <v>18.44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17.9</v>
          </cell>
          <cell r="J184">
            <v>18.44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17.9</v>
          </cell>
          <cell r="H185">
            <v>18.44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17.9</v>
          </cell>
          <cell r="G190">
            <v>18.44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</v>
          </cell>
          <cell r="D192">
            <v>19.83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17.9</v>
          </cell>
          <cell r="F196">
            <v>18.44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</v>
          </cell>
          <cell r="D198">
            <v>37.45</v>
          </cell>
          <cell r="E198">
            <v>38.59</v>
          </cell>
          <cell r="F198">
            <v>40.12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</v>
          </cell>
          <cell r="I199">
            <v>32.97</v>
          </cell>
          <cell r="J199">
            <v>33.97</v>
          </cell>
          <cell r="K199">
            <v>34.98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</v>
          </cell>
          <cell r="D200">
            <v>37.45</v>
          </cell>
          <cell r="E200">
            <v>38.59</v>
          </cell>
          <cell r="F200">
            <v>40.12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17.9</v>
          </cell>
          <cell r="G207">
            <v>18.44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17.9</v>
          </cell>
          <cell r="G209">
            <v>18.44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17.9</v>
          </cell>
          <cell r="I210">
            <v>18.44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36.41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36.41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36.41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36.41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17.9</v>
          </cell>
          <cell r="E234">
            <v>18.44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17.9</v>
          </cell>
          <cell r="E237">
            <v>18.44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36.41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17.9</v>
          </cell>
          <cell r="J241">
            <v>18.44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5191.15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5191.15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4723.19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4723.19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5191.15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7.421875" style="0" customWidth="1"/>
    <col min="2" max="2" width="11.7109375" style="0" customWidth="1"/>
    <col min="3" max="3" width="1.7109375" style="0" customWidth="1"/>
    <col min="4" max="4" width="14.421875" style="0" customWidth="1"/>
    <col min="5" max="5" width="14.28125" style="0" customWidth="1"/>
    <col min="6" max="6" width="1.7109375" style="0" customWidth="1"/>
    <col min="7" max="7" width="11.140625" style="0" customWidth="1"/>
  </cols>
  <sheetData>
    <row r="1" ht="18.75">
      <c r="A1" s="37" t="s">
        <v>198</v>
      </c>
    </row>
    <row r="2" s="45" customFormat="1" ht="12.75">
      <c r="A2" s="46" t="s">
        <v>211</v>
      </c>
    </row>
    <row r="3" s="38" customFormat="1" ht="12.75"/>
    <row r="5" spans="1:7" s="41" customFormat="1" ht="30.75" thickBot="1">
      <c r="A5" s="39" t="s">
        <v>199</v>
      </c>
      <c r="B5" s="40" t="s">
        <v>200</v>
      </c>
      <c r="C5" s="40"/>
      <c r="D5" s="40" t="s">
        <v>201</v>
      </c>
      <c r="E5" s="40" t="s">
        <v>202</v>
      </c>
      <c r="F5" s="40"/>
      <c r="G5" s="40" t="s">
        <v>203</v>
      </c>
    </row>
    <row r="6" spans="1:26" ht="12.75">
      <c r="A6" t="s">
        <v>204</v>
      </c>
      <c r="B6">
        <v>31</v>
      </c>
      <c r="D6" s="42">
        <f>B6*104</f>
        <v>3224</v>
      </c>
      <c r="E6" s="42">
        <f>'All Plan Summary'!K15</f>
        <v>28557.105</v>
      </c>
      <c r="F6" s="42"/>
      <c r="G6" s="42">
        <f>SUM(D6:F6)</f>
        <v>31781.105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.75">
      <c r="A7" t="s">
        <v>205</v>
      </c>
      <c r="B7">
        <v>0</v>
      </c>
      <c r="D7" s="42">
        <f aca="true" t="shared" si="0" ref="D7:D15">B7*104</f>
        <v>0</v>
      </c>
      <c r="E7" s="42">
        <f>'All Plan Summary'!K12</f>
        <v>107.0625</v>
      </c>
      <c r="F7" s="42"/>
      <c r="G7" s="42">
        <f aca="true" t="shared" si="1" ref="G7:G15">SUM(D7:F7)</f>
        <v>107.0625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2.75">
      <c r="A8" t="s">
        <v>1</v>
      </c>
      <c r="B8">
        <v>339</v>
      </c>
      <c r="D8" s="42">
        <f t="shared" si="0"/>
        <v>35256</v>
      </c>
      <c r="E8" s="42">
        <f>'All Plan Summary'!K8</f>
        <v>227336.76000000007</v>
      </c>
      <c r="F8" s="42"/>
      <c r="G8" s="42">
        <f t="shared" si="1"/>
        <v>262592.76000000007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2.75">
      <c r="A9" t="s">
        <v>5</v>
      </c>
      <c r="B9">
        <v>351</v>
      </c>
      <c r="D9" s="42">
        <f t="shared" si="0"/>
        <v>36504</v>
      </c>
      <c r="E9" s="42">
        <f>'All Plan Summary'!K13</f>
        <v>293771.6100000001</v>
      </c>
      <c r="F9" s="42"/>
      <c r="G9" s="42">
        <f t="shared" si="1"/>
        <v>330275.6100000001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>
      <c r="A10" t="s">
        <v>0</v>
      </c>
      <c r="B10">
        <v>523</v>
      </c>
      <c r="D10" s="42">
        <f t="shared" si="0"/>
        <v>54392</v>
      </c>
      <c r="E10" s="42">
        <f>'All Plan Summary'!K7</f>
        <v>151513.68000000002</v>
      </c>
      <c r="F10" s="42"/>
      <c r="G10" s="42">
        <f t="shared" si="1"/>
        <v>205905.68000000002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2.75">
      <c r="A11" t="s">
        <v>206</v>
      </c>
      <c r="B11">
        <v>0</v>
      </c>
      <c r="D11" s="42">
        <f t="shared" si="0"/>
        <v>0</v>
      </c>
      <c r="E11" s="42">
        <f>'All Plan Summary'!K16</f>
        <v>0</v>
      </c>
      <c r="F11" s="42"/>
      <c r="G11" s="42">
        <f t="shared" si="1"/>
        <v>0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>
      <c r="A12" t="s">
        <v>207</v>
      </c>
      <c r="B12">
        <v>79</v>
      </c>
      <c r="D12" s="42">
        <f t="shared" si="0"/>
        <v>8216</v>
      </c>
      <c r="E12" s="42">
        <f>'All Plan Summary'!K11</f>
        <v>30778.732500000006</v>
      </c>
      <c r="F12" s="42"/>
      <c r="G12" s="42">
        <f t="shared" si="1"/>
        <v>38994.732500000006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>
      <c r="A13" t="s">
        <v>208</v>
      </c>
      <c r="B13">
        <v>136</v>
      </c>
      <c r="D13" s="42">
        <f t="shared" si="0"/>
        <v>14144</v>
      </c>
      <c r="E13" s="42">
        <f>'All Plan Summary'!K10</f>
        <v>108859.02000000002</v>
      </c>
      <c r="F13" s="42"/>
      <c r="G13" s="42">
        <f t="shared" si="1"/>
        <v>123003.02000000002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>
      <c r="A14" t="s">
        <v>209</v>
      </c>
      <c r="B14">
        <v>51</v>
      </c>
      <c r="D14" s="42">
        <f t="shared" si="0"/>
        <v>5304</v>
      </c>
      <c r="E14" s="42">
        <f>'All Plan Summary'!K14</f>
        <v>28552.259999999995</v>
      </c>
      <c r="F14" s="42"/>
      <c r="G14" s="42">
        <f t="shared" si="1"/>
        <v>33856.259999999995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>
      <c r="A15" t="s">
        <v>210</v>
      </c>
      <c r="B15" s="43">
        <v>115</v>
      </c>
      <c r="D15" s="44">
        <f t="shared" si="0"/>
        <v>11960</v>
      </c>
      <c r="E15" s="47">
        <f>'All Plan Summary'!K9</f>
        <v>49394.19750000001</v>
      </c>
      <c r="F15" s="42"/>
      <c r="G15" s="47">
        <f t="shared" si="1"/>
        <v>61354.19750000001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s="2" customFormat="1" ht="12.75">
      <c r="A16" s="2" t="s">
        <v>213</v>
      </c>
      <c r="B16" s="2">
        <f>SUM(B6:B15)</f>
        <v>1625</v>
      </c>
      <c r="D16" s="48">
        <f>SUM(D6:D15)</f>
        <v>169000</v>
      </c>
      <c r="E16" s="48">
        <f>SUM(E6:E15)</f>
        <v>918870.4275000003</v>
      </c>
      <c r="F16" s="48"/>
      <c r="G16" s="48">
        <f>SUM(G6:G15)</f>
        <v>1087870.4275000002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4:26" s="2" customFormat="1" ht="12.75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4:26" ht="12.75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>
      <c r="A19" s="45" t="s">
        <v>214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>
      <c r="A20" s="45" t="s">
        <v>215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4:26" ht="12.75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4:26" ht="12.75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4:26" ht="12.7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4:26" ht="12.75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4:26" ht="12.75"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4:26" ht="12.75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26" ht="12.75"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4:26" ht="12.75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4:26" ht="12.75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4:26" ht="12.75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4:26" ht="12.75"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4:26" ht="12.75"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4:26" ht="12.75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4:26" ht="12.75"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4:26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4:26" ht="12.75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4:26" ht="12.75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4:26" ht="12.75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4:26" ht="12.75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4:26" ht="12.7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4:26" ht="12.7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4:26" ht="12.75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4:26" ht="12.7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4:26" ht="12.7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4:26" ht="12.7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4:26" ht="12.7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4:26" ht="12.7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4:26" ht="12.7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4:26" ht="12.7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4:26" ht="12.7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4:26" ht="12.7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4:26" ht="12.7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4:26" ht="12.7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4:26" ht="12.75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4:26" ht="12.75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4:26" ht="12.75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4:26" ht="12.75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4:26" ht="12.75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4:26" ht="12.75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4:26" ht="12.75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4:26" ht="12.75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4:26" ht="12.7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4:26" ht="12.7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4:26" ht="12.7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4:26" ht="12.7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4:26" ht="12.75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4:26" ht="12.75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4:26" ht="12.75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4:26" ht="12.75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4:26" ht="12.7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4:26" ht="12.75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4:26" ht="12.7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4:26" ht="12.75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4:26" ht="12.7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4:26" ht="12.75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4:26" ht="12.7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4:26" ht="12.75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4:26" ht="12.7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4:26" ht="12.75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4:26" ht="12.75"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4:26" ht="12.75"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4:26" ht="12.75"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4:26" ht="12.75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4:26" ht="12.75"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4:26" ht="12.75"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4:26" ht="12.75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4:26" ht="12.75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4:26" ht="12.75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4:26" ht="12.75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4:26" ht="12.75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4:26" ht="12.75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4:26" ht="12.75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4:26" ht="12.75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4:26" ht="12.75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4:26" ht="12.75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4:26" ht="12.75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4:26" ht="12.75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4:26" ht="12.75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4:26" ht="12.75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4:26" ht="12.75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4:26" ht="12.75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4:26" ht="12.75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4:26" ht="12.75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4:26" ht="12.75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4:26" ht="12.75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4:26" ht="12.7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4:26" ht="12.7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4:26" ht="12.7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4:26" ht="12.75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4:26" ht="12.75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4:26" ht="12.75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4:26" ht="12.75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4:26" ht="12.75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4:26" ht="12.75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4:26" ht="12.75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4:26" ht="12.75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4:26" ht="12.75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4:26" ht="12.75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4:26" ht="12.75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4:26" ht="12.75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4:26" ht="12.75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4:26" ht="12.75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4:26" ht="12.75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4:26" ht="12.75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4:26" ht="12.7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4:26" ht="12.75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4:26" ht="12.7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4:26" ht="12.7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4:26" ht="12.7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4:26" ht="12.7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4:26" ht="12.75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4:26" ht="12.75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4:26" ht="12.75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4:26" ht="12.75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4:26" ht="12.75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4:26" ht="12.75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4:26" ht="12.75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4:26" ht="12.75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4:26" ht="12.75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4:26" ht="12.75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4:26" ht="12.75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4:26" ht="12.75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4:26" ht="12.75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4:26" ht="12.75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4:26" ht="12.75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4:26" ht="12.75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4:26" ht="12.75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4:26" ht="12.75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4:26" ht="12.75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4:26" ht="12.75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4:26" ht="12.75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4:26" ht="12.75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4:26" ht="12.75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4:26" ht="12.75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4:26" ht="12.75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4:26" ht="12.75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4:26" ht="12.75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4:26" ht="12.75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4:26" ht="12.75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4:26" ht="12.75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4:26" ht="12.75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4:26" ht="12.75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4:26" ht="12.75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4:26" ht="12.75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4:26" ht="12.75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4:26" ht="12.75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4:26" ht="12.75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4:26" ht="12.75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4:26" ht="12.75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4:26" ht="12.75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4:26" ht="12.75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4:26" ht="12.75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4:26" ht="12.7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4:26" ht="12.75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4:26" ht="12.75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4:26" ht="12.7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4:26" ht="12.7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4:26" ht="12.75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4:26" ht="12.75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4:26" ht="12.75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4:26" ht="12.75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4:26" ht="12.75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4:26" ht="12.75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4:26" ht="12.75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4:26" ht="12.75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4:26" ht="12.75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4:26" ht="12.75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4:26" ht="12.75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4:26" ht="12.75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4:26" ht="12.75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4:26" ht="12.75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4:26" ht="12.75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4:26" ht="12.75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4:26" ht="12.7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4:26" ht="12.75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4:26" ht="12.75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4:26" ht="12.75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4:26" ht="12.75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4:26" ht="12.75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4:26" ht="12.75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4:26" ht="12.75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4:26" ht="12.75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4:26" ht="12.75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4:26" ht="12.75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4:26" ht="12.75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4:26" ht="12.75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4:26" ht="12.75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4:26" ht="12.75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4:26" ht="12.75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4:26" ht="12.75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4:26" ht="12.7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4:26" ht="12.7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4:26" ht="12.75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4:26" ht="12.75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4:26" ht="12.75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4:26" ht="12.75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4:26" ht="12.75"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4:26" ht="12.75"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4:26" ht="12.75"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4:26" ht="12.75"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4:26" ht="12.75"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4:26" ht="12.75"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4:26" ht="12.75"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4:26" ht="12.75"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4:26" ht="12.75"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4:26" ht="12.75"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4:26" ht="12.75"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4:26" ht="12.75"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4:26" ht="12.75"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4:26" ht="12.75"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4:26" ht="12.75"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4:26" ht="12.75"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4:26" ht="12.75"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4:26" ht="12.75"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4:26" ht="12.75"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4:26" ht="12.75"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4:26" ht="12.75"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4:26" ht="12.75"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4:26" ht="12.75"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4:26" ht="12.75"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4:26" ht="12.75"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4:26" ht="12.75"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4:26" ht="12.75"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4:26" ht="12.75"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4:26" ht="12.75"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4:26" ht="12.75"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4:26" ht="12.75"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4:26" ht="12.75"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4:26" ht="12.75"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4:26" ht="12.75"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4:26" ht="12.75"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4:26" ht="12.75"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4:26" ht="12.75"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4:26" ht="12.75"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4:26" ht="12.75"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4:26" ht="12.75"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4:26" ht="12.75"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4:26" ht="12.75"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4:26" ht="12.75"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4:26" ht="12.75"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4:26" ht="12.75"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4:26" ht="12.75"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4:26" ht="12.75"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4:26" ht="12.75"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4:26" ht="12.75"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4:26" ht="12.75"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4:26" ht="12.75"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4:26" ht="12.75"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4:26" ht="12.75"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4:26" ht="12.75"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4:26" ht="12.75"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4:26" ht="12.75"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4:26" ht="12.75"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4:26" ht="12.75"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4:26" ht="12.75"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4:26" ht="12.75"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4:26" ht="12.75"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4:26" ht="12.75"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4:26" ht="12.75"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4:26" ht="12.75"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4:26" ht="12.75"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4:26" ht="12.75"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4:26" ht="12.75"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4:26" ht="12.75"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4:26" ht="12.75"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4:26" ht="12.75"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4:26" ht="12.75"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4:26" ht="12.75"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4:26" ht="12.75"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4:26" ht="12.75"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4:26" ht="12.75"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4:26" ht="12.75"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4:26" ht="12.75"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4:26" ht="12.75"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4:26" ht="12.75"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4:26" ht="12.75"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4:26" ht="12.75"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4:26" ht="12.75"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4:26" ht="12.75"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4:26" ht="12.75"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4:26" ht="12.75"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4:26" ht="12.75"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4:26" ht="12.75"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4:26" ht="12.75"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4:26" ht="12.75"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4:26" ht="12.75"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4:26" ht="12.75"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4:26" ht="12.75"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4:26" ht="12.75"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4:26" ht="12.75"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4:26" ht="12.75"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4:26" ht="12.75"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4:26" ht="12.75"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4:26" ht="12.75"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4:26" ht="12.75"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4:26" ht="12.75"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4:26" ht="12.75"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4:26" ht="12.75"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4:26" ht="12.75"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4:26" ht="12.75"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4:26" ht="12.75"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4:26" ht="12.75"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4:26" ht="12.75"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4:26" ht="12.75"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4:26" ht="12.75"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4:26" ht="12.75"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4:26" ht="12.75"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4:26" ht="12.75"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4:26" ht="12.75"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4:26" ht="12.75"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4:26" ht="12.75"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4:26" ht="12.75"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4:26" ht="12.75"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4:26" ht="12.75"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4:26" ht="12.75"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4:26" ht="12.75"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4:26" ht="12.75"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4:26" ht="12.75"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4:26" ht="12.75"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4:26" ht="12.75"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4:26" ht="12.75"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4:26" ht="12.75"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4:26" ht="12.75"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4:26" ht="12.75"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4:26" ht="12.75"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4:26" ht="12.75"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4:26" ht="12.75"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4:26" ht="12.75"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4:26" ht="12.75"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4:26" ht="12.75"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4:26" ht="12.75"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4:26" ht="12.75"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4:26" ht="12.75"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4:26" ht="12.75"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4:26" ht="12.75"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4:26" ht="12.75"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4:26" ht="12.75"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4:26" ht="12.75"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4:26" ht="12.75"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4:26" ht="12.75"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4:26" ht="12.75"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4:26" ht="12.75"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4:26" ht="12.75"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4:26" ht="12.75"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4:26" ht="12.75"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4:26" ht="12.75"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4:26" ht="12.75"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4:26" ht="12.75"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4:26" ht="12.75"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4:26" ht="12.75"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4:26" ht="12.75"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4:26" ht="12.75"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4:26" ht="12.75"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4:26" ht="12.75"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4:26" ht="12.75"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4:26" ht="12.75"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4:26" ht="12.75"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4:26" ht="12.75"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4:26" ht="12.75"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4:26" ht="12.75"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4:26" ht="12.75"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4:26" ht="12.75"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4:26" ht="12.75"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4:26" ht="12.75"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4:26" ht="12.75"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4:26" ht="12.75"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4:26" ht="12.75"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4:26" ht="12.75"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4:26" ht="12.75"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4:26" ht="12.75"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4:26" ht="12.75"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4:26" ht="12.75"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4:26" ht="12.75"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4:26" ht="12.75"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4:26" ht="12.75"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4:26" ht="12.75"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4:26" ht="12.75"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4:26" ht="12.75"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4:26" ht="12.75"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4:26" ht="12.75"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4:26" ht="12.75"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4:26" ht="12.75"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4:26" ht="12.75"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4:26" ht="12.75"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4:26" ht="12.75"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4:26" ht="12.75"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4:26" ht="12.75"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4:26" ht="12.75"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4:26" ht="12.75"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4:26" ht="12.75"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4:26" ht="12.75"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4:26" ht="12.75"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4:26" ht="12.75"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4:26" ht="12.75"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4:26" ht="12.75"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4:26" ht="12.75"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4:26" ht="12.75"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4:26" ht="12.75"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4:26" ht="12.75"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4:26" ht="12.75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4:26" ht="12.75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4:26" ht="12.75"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4:26" ht="12.75"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4:26" ht="12.75"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4:26" ht="12.75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4:26" ht="12.75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4:26" ht="12.75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4:26" ht="12.75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4:26" ht="12.75"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4:26" ht="12.75"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4:26" ht="12.75"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4:26" ht="12.75"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4:26" ht="12.75"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4:26" ht="12.75"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4:26" ht="12.75"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4:26" ht="12.75"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4:26" ht="12.75"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4:26" ht="12.75"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4:26" ht="12.75"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4:26" ht="12.75"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4:26" ht="12.75"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4:26" ht="12.75"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4:26" ht="12.75"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4:26" ht="12.75"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4:26" ht="12.75"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4:26" ht="12.75"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4:26" ht="12.75"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4:26" ht="12.75"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4:26" ht="12.75"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4:26" ht="12.75"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4:26" ht="12.75"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4:26" ht="12.75"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4:26" ht="12.75"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4:26" ht="12.75"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4:26" ht="12.75"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4:26" ht="12.75"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4:26" ht="12.75"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4:26" ht="12.75"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4:26" ht="12.75"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4:26" ht="12.75"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4:26" ht="12.75"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4:26" ht="12.75"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4:26" ht="12.75"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4:26" ht="12.75"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4:26" ht="12.75"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4:26" ht="12.75"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4:26" ht="12.75"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4:26" ht="12.75"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4:26" ht="12.75"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4:26" ht="12.75"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4:26" ht="12.75"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4:26" ht="12.75"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4:26" ht="12.75"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4:26" ht="12.75"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4:26" ht="12.75"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4:26" ht="12.75"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4:26" ht="12.75"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4:26" ht="12.75"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4:26" ht="12.75"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4:26" ht="12.75"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4:26" ht="12.75"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4:26" ht="12.75"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4:26" ht="12.75"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4:26" ht="12.75"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4:26" ht="12.75"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4:26" ht="12.75"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4:26" ht="12.75"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4:26" ht="12.75"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4:26" ht="12.75"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4:26" ht="12.75"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4:26" ht="12.75"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4:26" ht="12.75"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4:26" ht="12.75"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4:26" ht="12.75"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4:26" ht="12.75"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4:26" ht="12.75"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4:26" ht="12.75"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4:26" ht="12.75"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4:26" ht="12.75"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4:26" ht="12.75"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4:26" ht="12.75"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4:26" ht="12.75"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4:26" ht="12.75"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4:26" ht="12.75"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4:26" ht="12.75"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4:26" ht="12.75"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4:26" ht="12.75"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4:26" ht="12.75"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4:26" ht="12.75"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4:26" ht="12.75"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4:26" ht="12.75"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4:26" ht="12.75"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4:26" ht="12.75"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4:26" ht="12.75"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4:26" ht="12.75"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4:26" ht="12.75"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4:26" ht="12.75"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4:26" ht="12.75"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4:26" ht="12.75"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4:26" ht="12.75"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4:26" ht="12.75"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4:26" ht="12.75"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4:26" ht="12.75"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4:26" ht="12.75"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4:26" ht="12.75"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4:26" ht="12.75"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4:26" ht="12.75"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4:26" ht="12.75"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4:26" ht="12.75"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4:26" ht="12.75"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4:26" ht="12.75"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4:26" ht="12.75"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4:26" ht="12.75"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4:26" ht="12.75"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4:26" ht="12.75"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4:26" ht="12.75"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4:26" ht="12.75"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4:26" ht="12.75"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4:26" ht="12.75"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4:26" ht="12.75"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4:26" ht="12.75"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4:26" ht="12.75"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4:26" ht="12.75"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4:26" ht="12.75"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4:26" ht="12.75"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4:26" ht="12.75"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4:26" ht="12.75"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4:26" ht="12.75"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4:26" ht="12.75"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4:26" ht="12.75"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4:26" ht="12.75"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4:26" ht="12.75"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4:26" ht="12.75"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4:26" ht="12.75"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4:26" ht="12.75"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4:26" ht="12.75"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4:26" ht="12.75"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4:26" ht="12.75"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4:26" ht="12.75"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4:26" ht="12.75"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4:26" ht="12.75"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4:26" ht="12.75"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4:26" ht="12.75"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4:26" ht="12.75"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4:26" ht="12.75"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4:26" ht="12.75"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4:26" ht="12.75"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4:26" ht="12.75"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4:26" ht="12.75"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4:26" ht="12.75"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4:26" ht="12.75"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4:26" ht="12.75"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4:26" ht="12.75"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4:26" ht="12.75"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4:26" ht="12.75"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4:26" ht="12.75"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4:26" ht="12.75"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4:26" ht="12.75"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4:26" ht="12.75"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4:26" ht="12.75"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4:26" ht="12.75"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4:26" ht="12.75"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4:26" ht="12.75"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4:26" ht="12.75"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4:26" ht="12.75"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4:26" ht="12.75"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4:26" ht="12.75"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4:26" ht="12.75"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4:26" ht="12.75"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4:26" ht="12.75"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4:26" ht="12.75"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4:26" ht="12.75"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4:26" ht="12.75"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4:26" ht="12.75"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4:26" ht="12.75"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4:26" ht="12.75"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4:26" ht="12.75"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4:26" ht="12.75"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4:26" ht="12.75"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4:26" ht="12.75"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4:26" ht="12.75"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4:26" ht="12.75"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4:26" ht="12.75"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4:26" ht="12.75"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4:26" ht="12.75"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4:26" ht="12.75"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4:26" ht="12.75"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4:26" ht="12.75"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4:26" ht="12.75"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4:26" ht="12.75"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4:26" ht="12.75"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4:26" ht="12.75"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4:26" ht="12.75"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4:26" ht="12.75"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4:26" ht="12.75"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4:26" ht="12.75"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4:26" ht="12.75"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4:26" ht="12.75"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4:26" ht="12.75"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4:N43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1.00390625" style="0" bestFit="1" customWidth="1"/>
    <col min="2" max="2" width="3.140625" style="0" customWidth="1"/>
    <col min="3" max="5" width="19.57421875" style="0" customWidth="1"/>
    <col min="6" max="6" width="1.8515625" style="0" customWidth="1"/>
    <col min="7" max="9" width="20.140625" style="0" customWidth="1"/>
    <col min="10" max="10" width="1.8515625" style="0" customWidth="1"/>
    <col min="11" max="11" width="17.421875" style="0" customWidth="1"/>
    <col min="12" max="12" width="12.28125" style="0" bestFit="1" customWidth="1"/>
    <col min="13" max="13" width="11.28125" style="0" bestFit="1" customWidth="1"/>
    <col min="14" max="14" width="12.28125" style="0" bestFit="1" customWidth="1"/>
  </cols>
  <sheetData>
    <row r="4" spans="1:9" s="2" customFormat="1" ht="12.75">
      <c r="A4" s="2" t="s">
        <v>130</v>
      </c>
      <c r="C4" s="3" t="s">
        <v>10</v>
      </c>
      <c r="D4" s="3"/>
      <c r="E4" s="3"/>
      <c r="G4" s="3" t="s">
        <v>183</v>
      </c>
      <c r="H4" s="3"/>
      <c r="I4" s="3"/>
    </row>
    <row r="5" spans="3:11" s="4" customFormat="1" ht="12.75">
      <c r="C5" s="5" t="s">
        <v>11</v>
      </c>
      <c r="D5" s="5" t="s">
        <v>12</v>
      </c>
      <c r="E5" s="5" t="s">
        <v>13</v>
      </c>
      <c r="G5" s="5" t="s">
        <v>11</v>
      </c>
      <c r="H5" s="5" t="s">
        <v>12</v>
      </c>
      <c r="I5" s="5" t="s">
        <v>13</v>
      </c>
      <c r="K5" s="4" t="s">
        <v>212</v>
      </c>
    </row>
    <row r="7" spans="1:11" ht="12.75">
      <c r="A7" t="s">
        <v>0</v>
      </c>
      <c r="C7" s="26">
        <f>SUMIF('FY12 AT&amp;TSummary'!$B$275:$B$284,$A7,'FY12 AT&amp;TSummary'!$C$275:$C$284)</f>
        <v>85217.91</v>
      </c>
      <c r="D7" s="26">
        <f>SUMIF('FY12 Verizon Summary'!$B$192:$B$201,$A7,'FY12 Verizon Summary'!$C$192:$C$201)</f>
        <v>53014.17000000001</v>
      </c>
      <c r="E7" s="26">
        <f>SUMIF('FY12 USA Mob Summary'!$B$71:$B$81,$A7,'FY12 USA Mob Summary'!$C$71:$C$81)</f>
        <v>1073.7</v>
      </c>
      <c r="F7" s="26"/>
      <c r="G7" s="26">
        <f>SUMIF('FY13 AT&amp;T Summary'!$B$218:$B$227,$A7,'FY13 AT&amp;T Summary'!$C$218:$C$227)</f>
        <v>25628.17</v>
      </c>
      <c r="H7" s="26">
        <f>SUMIF('FY13 Verizon Summary'!$B$202:$B$211,$A7,'FY13 Verizon Summary'!$C$202:$C$211)</f>
        <v>36252.54</v>
      </c>
      <c r="I7" s="26">
        <f>SUMIF('FY13 USA Mob Summary'!$B$60:$B$70,$A7,'FY13 USA Mob Summary'!$C$60:$C$70)</f>
        <v>831.75</v>
      </c>
      <c r="J7" s="26"/>
      <c r="K7" s="26">
        <f>(SUM(C7:I7)/16)*12</f>
        <v>151513.68000000002</v>
      </c>
    </row>
    <row r="8" spans="1:11" ht="12.75">
      <c r="A8" t="s">
        <v>1</v>
      </c>
      <c r="C8" s="26">
        <f>SUMIF('FY12 AT&amp;TSummary'!$B$275:$B$284,$A8,'FY12 AT&amp;TSummary'!$C$275:$C$284)</f>
        <v>130285.96000000005</v>
      </c>
      <c r="D8" s="26">
        <f>SUMIF('FY12 Verizon Summary'!$B$192:$B$201,$A8,'FY12 Verizon Summary'!$C$192:$C$201)</f>
        <v>88712.46000000002</v>
      </c>
      <c r="E8" s="26">
        <f>SUMIF('FY12 USA Mob Summary'!$B$71:$B$81,$A8,'FY12 USA Mob Summary'!$C$71:$C$81)</f>
        <v>559.13</v>
      </c>
      <c r="F8" s="26"/>
      <c r="G8" s="26">
        <f>SUMIF('FY13 AT&amp;T Summary'!$B$218:$B$227,$A8,'FY13 AT&amp;T Summary'!$C$218:$C$227)</f>
        <v>40992.51</v>
      </c>
      <c r="H8" s="26">
        <f>SUMIF('FY13 Verizon Summary'!$B$202:$B$211,$A8,'FY13 Verizon Summary'!$C$202:$C$211)</f>
        <v>42262.74000000002</v>
      </c>
      <c r="I8" s="26">
        <f>SUMIF('FY13 USA Mob Summary'!$B$60:$B$70,$A8,'FY13 USA Mob Summary'!$C$60:$C$70)</f>
        <v>302.88000000000005</v>
      </c>
      <c r="J8" s="26"/>
      <c r="K8" s="26">
        <f aca="true" t="shared" si="0" ref="K8:K15">(SUM(C8:I8)/16)*12</f>
        <v>227336.76000000007</v>
      </c>
    </row>
    <row r="9" spans="1:11" ht="12.75">
      <c r="A9" t="s">
        <v>2</v>
      </c>
      <c r="C9" s="26">
        <f>SUMIF('FY12 AT&amp;TSummary'!$B$275:$B$284,$A9,'FY12 AT&amp;TSummary'!$C$275:$C$284)</f>
        <v>18131.260000000002</v>
      </c>
      <c r="D9" s="26">
        <f>SUMIF('FY12 Verizon Summary'!$B$192:$B$201,$A9,'FY12 Verizon Summary'!$C$192:$C$201)</f>
        <v>22914.2</v>
      </c>
      <c r="E9" s="26">
        <f>SUMIF('FY12 USA Mob Summary'!$B$71:$B$81,$A9,'FY12 USA Mob Summary'!$C$71:$C$81)</f>
        <v>65.32</v>
      </c>
      <c r="F9" s="26"/>
      <c r="G9" s="26">
        <f>SUMIF('FY13 AT&amp;T Summary'!$B$218:$B$227,$A9,'FY13 AT&amp;T Summary'!$C$218:$C$227)</f>
        <v>12222.98</v>
      </c>
      <c r="H9" s="26">
        <f>SUMIF('FY13 Verizon Summary'!$B$202:$B$211,$A9,'FY13 Verizon Summary'!$C$202:$C$211)</f>
        <v>12480.17</v>
      </c>
      <c r="I9" s="26">
        <f>SUMIF('FY13 USA Mob Summary'!$B$60:$B$70,$A9,'FY13 USA Mob Summary'!$C$60:$C$70)</f>
        <v>45</v>
      </c>
      <c r="J9" s="26"/>
      <c r="K9" s="26">
        <f t="shared" si="0"/>
        <v>49394.19750000001</v>
      </c>
    </row>
    <row r="10" spans="1:11" ht="12.75">
      <c r="A10" t="s">
        <v>3</v>
      </c>
      <c r="C10" s="26">
        <f>SUMIF('FY12 AT&amp;TSummary'!$B$275:$B$284,$A10,'FY12 AT&amp;TSummary'!$C$275:$C$284)</f>
        <v>40061.56</v>
      </c>
      <c r="D10" s="26">
        <f>SUMIF('FY12 Verizon Summary'!$B$192:$B$201,$A10,'FY12 Verizon Summary'!$C$192:$C$201)</f>
        <v>69421.75000000001</v>
      </c>
      <c r="E10" s="26">
        <f>SUMIF('FY12 USA Mob Summary'!$B$71:$B$81,$A10,'FY12 USA Mob Summary'!$C$71:$C$81)</f>
        <v>164.61</v>
      </c>
      <c r="F10" s="26"/>
      <c r="G10" s="26">
        <f>SUMIF('FY13 AT&amp;T Summary'!$B$218:$B$227,$A10,'FY13 AT&amp;T Summary'!$C$218:$C$227)</f>
        <v>12658.080000000002</v>
      </c>
      <c r="H10" s="26">
        <f>SUMIF('FY13 Verizon Summary'!$B$202:$B$211,$A10,'FY13 Verizon Summary'!$C$202:$C$211)</f>
        <v>22751.230000000007</v>
      </c>
      <c r="I10" s="26">
        <f>SUMIF('FY13 USA Mob Summary'!$B$60:$B$70,$A10,'FY13 USA Mob Summary'!$C$60:$C$70)</f>
        <v>88.13</v>
      </c>
      <c r="J10" s="26"/>
      <c r="K10" s="26">
        <f t="shared" si="0"/>
        <v>108859.02000000002</v>
      </c>
    </row>
    <row r="11" spans="1:11" ht="12.75">
      <c r="A11" t="s">
        <v>4</v>
      </c>
      <c r="C11" s="26">
        <f>SUMIF('FY12 AT&amp;TSummary'!$B$275:$B$284,$A11,'FY12 AT&amp;TSummary'!$C$275:$C$284)</f>
        <v>28560.72</v>
      </c>
      <c r="D11" s="26">
        <f>SUMIF('FY12 Verizon Summary'!$B$192:$B$201,$A11,'FY12 Verizon Summary'!$C$192:$C$201)</f>
        <v>1176.15</v>
      </c>
      <c r="E11" s="26">
        <f>SUMIF('FY12 USA Mob Summary'!$B$71:$B$81,$A11,'FY12 USA Mob Summary'!$C$71:$C$81)</f>
        <v>0</v>
      </c>
      <c r="F11" s="26"/>
      <c r="G11" s="26">
        <f>SUMIF('FY13 AT&amp;T Summary'!$B$218:$B$227,$A11,'FY13 AT&amp;T Summary'!$C$218:$C$227)</f>
        <v>10931.039999999999</v>
      </c>
      <c r="H11" s="26">
        <f>SUMIF('FY13 Verizon Summary'!$B$202:$B$211,$A11,'FY13 Verizon Summary'!$C$202:$C$211)</f>
        <v>370.4</v>
      </c>
      <c r="I11" s="26">
        <f>SUMIF('FY13 USA Mob Summary'!$B$60:$B$70,$A11,'FY13 USA Mob Summary'!$C$60:$C$70)</f>
        <v>0</v>
      </c>
      <c r="J11" s="26"/>
      <c r="K11" s="26">
        <f t="shared" si="0"/>
        <v>30778.732500000006</v>
      </c>
    </row>
    <row r="12" spans="1:11" ht="12.75">
      <c r="A12" t="s">
        <v>8</v>
      </c>
      <c r="C12" s="26">
        <f>SUMIF('FY12 AT&amp;TSummary'!$B$275:$B$284,$A12,'FY12 AT&amp;TSummary'!$C$275:$C$284)</f>
        <v>0</v>
      </c>
      <c r="D12" s="26">
        <f>SUMIF('FY12 Verizon Summary'!$B$192:$B$201,$A12,'FY12 Verizon Summary'!$C$192:$C$201)</f>
        <v>0</v>
      </c>
      <c r="E12" s="26">
        <f>SUMIF('FY12 USA Mob Summary'!$B$71:$B$81,$A12,'FY12 USA Mob Summary'!$C$71:$C$81)</f>
        <v>84</v>
      </c>
      <c r="F12" s="26"/>
      <c r="G12" s="26">
        <f>SUMIF('FY13 AT&amp;T Summary'!$B$218:$B$227,$A12,'FY13 AT&amp;T Summary'!$C$218:$C$227)</f>
        <v>0</v>
      </c>
      <c r="H12" s="26">
        <f>SUMIF('FY13 Verizon Summary'!$B$202:$B$211,$A12,'FY13 Verizon Summary'!$C$202:$C$211)</f>
        <v>0</v>
      </c>
      <c r="I12" s="26">
        <f>SUMIF('FY13 USA Mob Summary'!$B$60:$B$70,$A12,'FY13 USA Mob Summary'!$C$60:$C$70)</f>
        <v>58.75</v>
      </c>
      <c r="J12" s="26"/>
      <c r="K12" s="26">
        <f>(SUM(C12:I12)/16)*12</f>
        <v>107.0625</v>
      </c>
    </row>
    <row r="13" spans="1:14" ht="12.75">
      <c r="A13" t="s">
        <v>5</v>
      </c>
      <c r="C13" s="26">
        <f>SUMIF('FY12 AT&amp;TSummary'!$B$275:$B$284,$A13,'FY12 AT&amp;TSummary'!$C$275:$C$284)</f>
        <v>261989.72000000003</v>
      </c>
      <c r="D13" s="26">
        <f>SUMIF('FY12 Verizon Summary'!$B$192:$B$201,$A13,'FY12 Verizon Summary'!$C$192:$C$201)</f>
        <v>30464.209999999995</v>
      </c>
      <c r="E13" s="26">
        <f>SUMIF('FY12 USA Mob Summary'!$B$71:$B$81,$A13,'FY12 USA Mob Summary'!$C$71:$C$81)</f>
        <v>2305.27</v>
      </c>
      <c r="F13" s="26"/>
      <c r="G13" s="26">
        <f>SUMIF('FY13 AT&amp;T Summary'!$B$218:$B$227,$A13,'FY13 AT&amp;T Summary'!$C$218:$C$227)</f>
        <v>77783.55000000002</v>
      </c>
      <c r="H13" s="26">
        <f>SUMIF('FY13 Verizon Summary'!$B$202:$B$211,$A13,'FY13 Verizon Summary'!$C$202:$C$211)</f>
        <v>17475.560000000005</v>
      </c>
      <c r="I13" s="26">
        <f>SUMIF('FY13 USA Mob Summary'!$B$60:$B$70,$A13,'FY13 USA Mob Summary'!$C$60:$C$70)</f>
        <v>1677.1699999999998</v>
      </c>
      <c r="J13" s="26"/>
      <c r="K13" s="26">
        <f t="shared" si="0"/>
        <v>293771.6100000001</v>
      </c>
      <c r="L13" s="27"/>
      <c r="M13" s="27"/>
      <c r="N13" s="27"/>
    </row>
    <row r="14" spans="1:11" ht="12.75">
      <c r="A14" t="s">
        <v>6</v>
      </c>
      <c r="C14" s="26">
        <f>SUMIF('FY12 AT&amp;TSummary'!$B$275:$B$284,$A14,'FY12 AT&amp;TSummary'!$C$275:$C$284)</f>
        <v>21209.55</v>
      </c>
      <c r="D14" s="26">
        <f>SUMIF('FY12 Verizon Summary'!$B$192:$B$201,$A14,'FY12 Verizon Summary'!$C$192:$C$201)</f>
        <v>5991.55</v>
      </c>
      <c r="E14" s="26">
        <f>SUMIF('FY12 USA Mob Summary'!$B$71:$B$81,$A14,'FY12 USA Mob Summary'!$C$71:$C$81)</f>
        <v>198</v>
      </c>
      <c r="F14" s="26"/>
      <c r="G14" s="26">
        <f>SUMIF('FY13 AT&amp;T Summary'!$B$218:$B$227,$A14,'FY13 AT&amp;T Summary'!$C$218:$C$227)</f>
        <v>5523.2</v>
      </c>
      <c r="H14" s="26">
        <f>SUMIF('FY13 Verizon Summary'!$B$202:$B$211,$A14,'FY13 Verizon Summary'!$C$202:$C$211)</f>
        <v>5002.379999999999</v>
      </c>
      <c r="I14" s="26">
        <f>SUMIF('FY13 USA Mob Summary'!$B$60:$B$70,$A14,'FY13 USA Mob Summary'!$C$60:$C$70)</f>
        <v>145</v>
      </c>
      <c r="J14" s="26"/>
      <c r="K14" s="26">
        <f t="shared" si="0"/>
        <v>28552.259999999995</v>
      </c>
    </row>
    <row r="15" spans="1:11" ht="12.75">
      <c r="A15" t="s">
        <v>7</v>
      </c>
      <c r="C15" s="26">
        <f>SUMIF('FY12 AT&amp;TSummary'!$B$275:$B$284,$A15,'FY12 AT&amp;TSummary'!$C$275:$C$284)</f>
        <v>26405.38</v>
      </c>
      <c r="D15" s="26">
        <f>SUMIF('FY12 Verizon Summary'!$B$192:$B$201,$A15,'FY12 Verizon Summary'!$C$192:$C$201)</f>
        <v>3409.6</v>
      </c>
      <c r="E15" s="26">
        <f>SUMIF('FY12 USA Mob Summary'!$B$71:$B$81,$A15,'FY12 USA Mob Summary'!$C$71:$C$81)</f>
        <v>111.6</v>
      </c>
      <c r="F15" s="26"/>
      <c r="G15" s="26">
        <f>SUMIF('FY13 AT&amp;T Summary'!$B$218:$B$227,$A15,'FY13 AT&amp;T Summary'!$C$218:$C$227)</f>
        <v>6631.33</v>
      </c>
      <c r="H15" s="26">
        <f>SUMIF('FY13 Verizon Summary'!$B$202:$B$211,$A15,'FY13 Verizon Summary'!$C$202:$C$211)</f>
        <v>1431.9799999999998</v>
      </c>
      <c r="I15" s="26">
        <f>SUMIF('FY13 USA Mob Summary'!$B$60:$B$70,$A15,'FY13 USA Mob Summary'!$C$60:$C$70)</f>
        <v>86.25</v>
      </c>
      <c r="J15" s="26"/>
      <c r="K15" s="26">
        <f t="shared" si="0"/>
        <v>28557.105</v>
      </c>
    </row>
    <row r="16" spans="1:11" ht="12.75">
      <c r="A16" s="17" t="s">
        <v>187</v>
      </c>
      <c r="C16" s="28">
        <f>SUMIF('FY12 AT&amp;TSummary'!$B$275:$B$284,$A16,'FY12 AT&amp;TSummary'!$C$275:$C$284)</f>
        <v>0</v>
      </c>
      <c r="D16" s="28">
        <f>SUMIF('FY12 Verizon Summary'!$B$192:$B$201,$A16,'FY12 Verizon Summary'!$C$192:$C$201)</f>
        <v>0</v>
      </c>
      <c r="E16" s="28">
        <f>SUMIF('FY12 USA Mob Summary'!$B$71:$B$81,$A16,'FY12 USA Mob Summary'!$C$71:$C$81)</f>
        <v>0</v>
      </c>
      <c r="F16" s="28"/>
      <c r="G16" s="28">
        <f>SUMIF('FY13 AT&amp;T Summary'!$B$218:$B$227,$A16,'FY13 AT&amp;T Summary'!$C$218:$C$227)</f>
        <v>0</v>
      </c>
      <c r="H16" s="28">
        <f>SUMIF('FY13 Verizon Summary'!$B$202:$B$211,$A16,'FY13 Verizon Summary'!$C$202:$C$211)</f>
        <v>0</v>
      </c>
      <c r="I16" s="28">
        <f>SUMIF('FY13 USA Mob Summary'!$B$60:$B$70,$A16,'FY13 USA Mob Summary'!$C$60:$C$70)</f>
        <v>0</v>
      </c>
      <c r="J16" s="28"/>
      <c r="K16" s="28">
        <f>(SUM(C16:I16)/16)*12</f>
        <v>0</v>
      </c>
    </row>
    <row r="18" spans="1:11" ht="12.75">
      <c r="A18" t="s">
        <v>131</v>
      </c>
      <c r="C18" s="27">
        <f>SUM(C7:C17)</f>
        <v>611862.0600000002</v>
      </c>
      <c r="D18" s="27">
        <f>SUM(D7:D17)</f>
        <v>275104.09</v>
      </c>
      <c r="E18" s="27">
        <f>SUM(E7:E17)</f>
        <v>4561.63</v>
      </c>
      <c r="G18" s="27">
        <f>SUM(G7:G17)</f>
        <v>192370.86000000002</v>
      </c>
      <c r="H18" s="27">
        <f>SUM(H7:H17)</f>
        <v>138027.00000000006</v>
      </c>
      <c r="I18" s="27">
        <f>SUM(I7:I17)</f>
        <v>3234.9300000000003</v>
      </c>
      <c r="K18" s="27">
        <f>SUM(K7:K17)</f>
        <v>918870.4275000002</v>
      </c>
    </row>
    <row r="19" ht="12.75">
      <c r="K19" s="27">
        <f>'Cost Allocation'!E16-'All Plan Summary'!K18</f>
        <v>0</v>
      </c>
    </row>
    <row r="20" spans="3:11" ht="12.75">
      <c r="C20" s="26">
        <f>'FY12 AT&amp;TSummary'!D266</f>
        <v>611862.0600000003</v>
      </c>
      <c r="D20" s="26">
        <f>'FY12 Verizon Summary'!D181</f>
        <v>275104.08999999997</v>
      </c>
      <c r="E20" s="26">
        <f>'FY12 USA Mob Summary'!D60</f>
        <v>4561.63</v>
      </c>
      <c r="F20" s="26"/>
      <c r="G20" s="26">
        <f>'FY13 AT&amp;T Summary'!D207</f>
        <v>192370.85999999975</v>
      </c>
      <c r="H20" s="26">
        <f>'FY13 Verizon Summary'!D191</f>
        <v>138027</v>
      </c>
      <c r="I20" s="26">
        <f>'FY13 USA Mob Summary'!D49</f>
        <v>3234.9300000000003</v>
      </c>
      <c r="J20" s="26"/>
      <c r="K20" s="27"/>
    </row>
    <row r="21" spans="3:10" ht="12.75">
      <c r="C21" s="27">
        <f>C18-C20</f>
        <v>0</v>
      </c>
      <c r="D21" s="27">
        <f>D18-D20</f>
        <v>0</v>
      </c>
      <c r="E21" s="27">
        <f>E18-E20</f>
        <v>0</v>
      </c>
      <c r="F21" s="27"/>
      <c r="G21" s="27">
        <f>G18-G20</f>
        <v>2.6193447411060333E-10</v>
      </c>
      <c r="H21" s="27">
        <f>H18-H20</f>
        <v>0</v>
      </c>
      <c r="I21" s="27">
        <f>I18-I20</f>
        <v>0</v>
      </c>
      <c r="J21" s="27"/>
    </row>
    <row r="26" spans="1:10" ht="12.75">
      <c r="A26" s="2" t="s">
        <v>184</v>
      </c>
      <c r="B26" s="2"/>
      <c r="C26" s="3" t="s">
        <v>10</v>
      </c>
      <c r="D26" s="3"/>
      <c r="E26" s="3"/>
      <c r="F26" s="2"/>
      <c r="G26" s="3" t="s">
        <v>183</v>
      </c>
      <c r="H26" s="3"/>
      <c r="I26" s="3"/>
      <c r="J26" s="2"/>
    </row>
    <row r="27" spans="1:10" ht="12.75">
      <c r="A27" s="4"/>
      <c r="B27" s="4"/>
      <c r="C27" s="5" t="s">
        <v>11</v>
      </c>
      <c r="D27" s="5" t="s">
        <v>12</v>
      </c>
      <c r="E27" s="5" t="s">
        <v>13</v>
      </c>
      <c r="F27" s="4"/>
      <c r="G27" s="5" t="s">
        <v>11</v>
      </c>
      <c r="H27" s="5" t="s">
        <v>12</v>
      </c>
      <c r="I27" s="5" t="s">
        <v>13</v>
      </c>
      <c r="J27" s="4"/>
    </row>
    <row r="29" spans="1:10" ht="12.75">
      <c r="A29" t="s">
        <v>0</v>
      </c>
      <c r="C29" s="29">
        <f>SUMIF('FY12 AT&amp;TSummary'!$B$275:$B$284,$A29,'FY12 AT&amp;TSummary'!$D$275:$D$284)</f>
        <v>72.91666666666669</v>
      </c>
      <c r="D29" s="29">
        <f>SUMIF('FY12 Verizon Summary'!$B$192:$B$201,$A29,'FY12 Verizon Summary'!$D$192:$D$201)</f>
        <v>52</v>
      </c>
      <c r="E29" s="29">
        <f>SUMIF('FY12 USA Mob Summary'!$B$71:$B$81,$A29,'FY12 USA Mob Summary'!$D$71:$D$81)</f>
        <v>31.333333333333332</v>
      </c>
      <c r="F29" s="29"/>
      <c r="G29" s="29">
        <f>SUMIF('FY13 AT&amp;T Summary'!$B$218:$B$277,$A29,'FY13 AT&amp;T Summary'!$D$218:$D$277)</f>
        <v>67.25</v>
      </c>
      <c r="H29" s="29">
        <f>SUMIF('FY13 Verizon Summary'!$B$202:$B$211,$A29,'FY13 Verizon Summary'!$D$202:$D$211)</f>
        <v>179.5</v>
      </c>
      <c r="I29" s="29">
        <f>SUMIF('FY13 USA Mob Summary'!$B$60:$B$70,$A29,'FY13 USA Mob Summary'!$D$60:$D$70)</f>
        <v>30.2</v>
      </c>
      <c r="J29" s="29"/>
    </row>
    <row r="30" spans="1:10" ht="12.75">
      <c r="A30" t="s">
        <v>1</v>
      </c>
      <c r="C30" s="29">
        <f>SUMIF('FY12 AT&amp;TSummary'!$B$275:$B$284,$A30,'FY12 AT&amp;TSummary'!$D$275:$D$284)</f>
        <v>153.08333333333331</v>
      </c>
      <c r="D30" s="29">
        <f>SUMIF('FY12 Verizon Summary'!$B$192:$B$201,$A30,'FY12 Verizon Summary'!$D$192:$D$201)</f>
        <v>121.41666666666664</v>
      </c>
      <c r="E30" s="29">
        <f>SUMIF('FY12 USA Mob Summary'!$B$71:$B$81,$A30,'FY12 USA Mob Summary'!$D$71:$D$81)</f>
        <v>30.999999999999996</v>
      </c>
      <c r="F30" s="29"/>
      <c r="G30" s="29">
        <f>SUMIF('FY13 AT&amp;T Summary'!$B$218:$B$277,$A30,'FY13 AT&amp;T Summary'!$D$218:$D$277)</f>
        <v>148</v>
      </c>
      <c r="H30" s="29">
        <f>SUMIF('FY13 Verizon Summary'!$B$202:$B$211,$A30,'FY13 Verizon Summary'!$D$202:$D$211)</f>
        <v>200</v>
      </c>
      <c r="I30" s="29">
        <f>SUMIF('FY13 USA Mob Summary'!$B$60:$B$70,$A30,'FY13 USA Mob Summary'!$D$60:$D$70)</f>
        <v>20.8</v>
      </c>
      <c r="J30" s="29"/>
    </row>
    <row r="31" spans="1:10" ht="12.75">
      <c r="A31" t="s">
        <v>2</v>
      </c>
      <c r="C31" s="29">
        <f>SUMIF('FY12 AT&amp;TSummary'!$B$275:$B$284,$A31,'FY12 AT&amp;TSummary'!$D$275:$D$284)</f>
        <v>23.33333333333333</v>
      </c>
      <c r="D31" s="29">
        <f>SUMIF('FY12 Verizon Summary'!$B$192:$B$201,$A31,'FY12 Verizon Summary'!$D$192:$D$201)</f>
        <v>34.75</v>
      </c>
      <c r="E31" s="29">
        <f>SUMIF('FY12 USA Mob Summary'!$B$71:$B$81,$A31,'FY12 USA Mob Summary'!$D$71:$D$81)</f>
        <v>4.666666666666666</v>
      </c>
      <c r="F31" s="29"/>
      <c r="G31" s="29">
        <f>SUMIF('FY13 AT&amp;T Summary'!$B$218:$B$277,$A31,'FY13 AT&amp;T Summary'!$D$218:$D$277)</f>
        <v>45.25</v>
      </c>
      <c r="H31" s="29">
        <f>SUMIF('FY13 Verizon Summary'!$B$202:$B$211,$A31,'FY13 Verizon Summary'!$D$202:$D$211)</f>
        <v>76.75</v>
      </c>
      <c r="I31" s="29">
        <f>SUMIF('FY13 USA Mob Summary'!$B$60:$B$70,$A31,'FY13 USA Mob Summary'!$D$60:$D$70)</f>
        <v>4</v>
      </c>
      <c r="J31" s="29"/>
    </row>
    <row r="32" spans="1:10" ht="12.75">
      <c r="A32" t="s">
        <v>3</v>
      </c>
      <c r="C32" s="29">
        <f>SUMIF('FY12 AT&amp;TSummary'!$B$275:$B$284,$A32,'FY12 AT&amp;TSummary'!$D$275:$D$284)</f>
        <v>47.58333333333334</v>
      </c>
      <c r="D32" s="29">
        <f>SUMIF('FY12 Verizon Summary'!$B$192:$B$201,$A32,'FY12 Verizon Summary'!$D$192:$D$201)</f>
        <v>100.33333333333333</v>
      </c>
      <c r="E32" s="29">
        <f>SUMIF('FY12 USA Mob Summary'!$B$71:$B$81,$A32,'FY12 USA Mob Summary'!$D$71:$D$81)</f>
        <v>5.666666666666666</v>
      </c>
      <c r="F32" s="29"/>
      <c r="G32" s="29">
        <f>SUMIF('FY13 AT&amp;T Summary'!$B$218:$B$277,$A32,'FY13 AT&amp;T Summary'!$D$218:$D$277)</f>
        <v>49.75</v>
      </c>
      <c r="H32" s="29">
        <f>SUMIF('FY13 Verizon Summary'!$B$202:$B$211,$A32,'FY13 Verizon Summary'!$D$202:$D$211)</f>
        <v>108.25</v>
      </c>
      <c r="I32" s="29">
        <f>SUMIF('FY13 USA Mob Summary'!$B$60:$B$70,$A32,'FY13 USA Mob Summary'!$D$60:$D$70)</f>
        <v>5.6</v>
      </c>
      <c r="J32" s="29"/>
    </row>
    <row r="33" spans="1:10" ht="12.75">
      <c r="A33" t="s">
        <v>4</v>
      </c>
      <c r="C33" s="29">
        <f>SUMIF('FY12 AT&amp;TSummary'!$B$275:$B$284,$A33,'FY12 AT&amp;TSummary'!$D$275:$D$284)</f>
        <v>38.5</v>
      </c>
      <c r="D33" s="29">
        <f>SUMIF('FY12 Verizon Summary'!$B$192:$B$201,$A33,'FY12 Verizon Summary'!$D$192:$D$201)</f>
        <v>2.0833333333333335</v>
      </c>
      <c r="E33" s="29">
        <f>SUMIF('FY12 USA Mob Summary'!$B$71:$B$81,$A33,'FY12 USA Mob Summary'!$D$71:$D$81)</f>
        <v>0</v>
      </c>
      <c r="F33" s="29"/>
      <c r="G33" s="29">
        <f>SUMIF('FY13 AT&amp;T Summary'!$B$218:$B$277,$A33,'FY13 AT&amp;T Summary'!$D$218:$D$277)</f>
        <v>54.25</v>
      </c>
      <c r="H33" s="29">
        <f>SUMIF('FY13 Verizon Summary'!$B$202:$B$211,$A33,'FY13 Verizon Summary'!$D$202:$D$211)</f>
        <v>2.25</v>
      </c>
      <c r="I33" s="29">
        <f>SUMIF('FY13 USA Mob Summary'!$B$60:$B$70,$A33,'FY13 USA Mob Summary'!$D$60:$D$70)</f>
        <v>0</v>
      </c>
      <c r="J33" s="29"/>
    </row>
    <row r="34" spans="1:10" ht="12.75">
      <c r="A34" t="s">
        <v>8</v>
      </c>
      <c r="C34" s="29">
        <f>SUMIF('FY12 AT&amp;TSummary'!$B$275:$B$284,$A34,'FY12 AT&amp;TSummary'!$D$275:$D$284)</f>
        <v>0</v>
      </c>
      <c r="D34" s="29">
        <f>SUMIF('FY12 Verizon Summary'!$B$192:$B$201,$A34,'FY12 Verizon Summary'!$D$192:$D$201)</f>
        <v>0</v>
      </c>
      <c r="E34" s="29">
        <f>SUMIF('FY12 USA Mob Summary'!$B$71:$B$81,$A34,'FY12 USA Mob Summary'!$D$71:$D$81)</f>
        <v>5</v>
      </c>
      <c r="F34" s="29"/>
      <c r="G34" s="29">
        <f>SUMIF('FY13 AT&amp;T Summary'!$B$218:$B$277,$A34,'FY13 AT&amp;T Summary'!$D$218:$D$277)</f>
        <v>0</v>
      </c>
      <c r="H34" s="29">
        <f>SUMIF('FY13 Verizon Summary'!$B$202:$B$211,$A34,'FY13 Verizon Summary'!$D$202:$D$211)</f>
        <v>0</v>
      </c>
      <c r="I34" s="29">
        <f>SUMIF('FY13 USA Mob Summary'!$B$60:$B$70,$A34,'FY13 USA Mob Summary'!$D$60:$D$70)</f>
        <v>4</v>
      </c>
      <c r="J34" s="29"/>
    </row>
    <row r="35" spans="1:10" ht="12.75">
      <c r="A35" t="s">
        <v>5</v>
      </c>
      <c r="C35" s="29">
        <f>SUMIF('FY12 AT&amp;TSummary'!$B$275:$B$284,$A35,'FY12 AT&amp;TSummary'!$D$275:$D$284)</f>
        <v>263.75</v>
      </c>
      <c r="D35" s="29">
        <f>SUMIF('FY12 Verizon Summary'!$B$192:$B$201,$A35,'FY12 Verizon Summary'!$D$192:$D$201)</f>
        <v>50.16666666666667</v>
      </c>
      <c r="E35" s="29">
        <f>SUMIF('FY12 USA Mob Summary'!$B$71:$B$81,$A35,'FY12 USA Mob Summary'!$D$71:$D$81)</f>
        <v>63.66666666666667</v>
      </c>
      <c r="F35" s="29"/>
      <c r="G35" s="29">
        <f>SUMIF('FY13 AT&amp;T Summary'!$B$218:$B$277,$A35,'FY13 AT&amp;T Summary'!$D$218:$D$277)</f>
        <v>248.75</v>
      </c>
      <c r="H35" s="29">
        <f>SUMIF('FY13 Verizon Summary'!$B$202:$B$211,$A35,'FY13 Verizon Summary'!$D$202:$D$211)</f>
        <v>111.75</v>
      </c>
      <c r="I35" s="29">
        <f>SUMIF('FY13 USA Mob Summary'!$B$60:$B$70,$A35,'FY13 USA Mob Summary'!$D$60:$D$70)</f>
        <v>56.599999999999994</v>
      </c>
      <c r="J35" s="29"/>
    </row>
    <row r="36" spans="1:10" ht="12.75">
      <c r="A36" t="s">
        <v>6</v>
      </c>
      <c r="C36" s="29">
        <f>SUMIF('FY12 AT&amp;TSummary'!$B$275:$B$284,$A36,'FY12 AT&amp;TSummary'!$D$275:$D$284)</f>
        <v>25.916666666666668</v>
      </c>
      <c r="D36" s="29">
        <f>SUMIF('FY12 Verizon Summary'!$B$192:$B$201,$A36,'FY12 Verizon Summary'!$D$192:$D$201)</f>
        <v>14.916666666666666</v>
      </c>
      <c r="E36" s="29">
        <f>SUMIF('FY12 USA Mob Summary'!$B$71:$B$81,$A36,'FY12 USA Mob Summary'!$D$71:$D$81)</f>
        <v>11</v>
      </c>
      <c r="F36" s="29"/>
      <c r="G36" s="29">
        <f>SUMIF('FY13 AT&amp;T Summary'!$B$218:$B$277,$A36,'FY13 AT&amp;T Summary'!$D$218:$D$277)</f>
        <v>21</v>
      </c>
      <c r="H36" s="29">
        <f>SUMIF('FY13 Verizon Summary'!$B$202:$B$211,$A36,'FY13 Verizon Summary'!$D$202:$D$211)</f>
        <v>24.5</v>
      </c>
      <c r="I36" s="29">
        <f>SUMIF('FY13 USA Mob Summary'!$B$60:$B$70,$A36,'FY13 USA Mob Summary'!$D$60:$D$70)</f>
        <v>10.2</v>
      </c>
      <c r="J36" s="29"/>
    </row>
    <row r="37" spans="1:10" ht="12.75">
      <c r="A37" t="s">
        <v>7</v>
      </c>
      <c r="C37" s="29">
        <f>SUMIF('FY12 AT&amp;TSummary'!$B$275:$B$284,$A37,'FY12 AT&amp;TSummary'!$D$275:$D$284)</f>
        <v>24.25</v>
      </c>
      <c r="D37" s="29">
        <f>SUMIF('FY12 Verizon Summary'!$B$192:$B$201,$A37,'FY12 Verizon Summary'!$D$192:$D$201)</f>
        <v>5.250000000000001</v>
      </c>
      <c r="E37" s="29">
        <f>SUMIF('FY12 USA Mob Summary'!$B$71:$B$81,$A37,'FY12 USA Mob Summary'!$D$71:$D$81)</f>
        <v>3.5</v>
      </c>
      <c r="F37" s="29"/>
      <c r="G37" s="29">
        <f>SUMIF('FY13 AT&amp;T Summary'!$B$218:$B$277,$A37,'FY13 AT&amp;T Summary'!$D$218:$D$277)</f>
        <v>22.25</v>
      </c>
      <c r="H37" s="29">
        <f>SUMIF('FY13 Verizon Summary'!$B$202:$B$211,$A37,'FY13 Verizon Summary'!$D$202:$D$211)</f>
        <v>10.75</v>
      </c>
      <c r="I37" s="29">
        <f>SUMIF('FY13 USA Mob Summary'!$B$60:$B$70,$A37,'FY13 USA Mob Summary'!$D$60:$D$70)</f>
        <v>4</v>
      </c>
      <c r="J37" s="29"/>
    </row>
    <row r="38" spans="1:10" ht="12.75">
      <c r="A38" s="17" t="s">
        <v>187</v>
      </c>
      <c r="C38" s="36">
        <f>SUMIF('FY12 AT&amp;TSummary'!$B$275:$B$284,$A38,'FY12 AT&amp;TSummary'!$D$275:$D$284)</f>
        <v>0</v>
      </c>
      <c r="D38" s="36">
        <f>SUMIF('FY12 Verizon Summary'!$B$192:$B$201,$A38,'FY12 Verizon Summary'!$D$192:$D$201)</f>
        <v>0</v>
      </c>
      <c r="E38" s="36">
        <f>SUMIF('FY12 USA Mob Summary'!$B$71:$B$81,$A38,'FY12 USA Mob Summary'!$D$71:$D$81)</f>
        <v>0.16666666666666666</v>
      </c>
      <c r="F38" s="36"/>
      <c r="G38" s="36">
        <f>SUMIF('FY13 AT&amp;T Summary'!$B$218:$B$277,$A38,'FY13 AT&amp;T Summary'!$D$218:$D$277)</f>
        <v>0</v>
      </c>
      <c r="H38" s="36">
        <f>SUMIF('FY13 Verizon Summary'!$B$202:$B$211,$A38,'FY13 Verizon Summary'!$D$202:$D$211)</f>
        <v>0</v>
      </c>
      <c r="I38" s="36">
        <f>SUMIF('FY13 USA Mob Summary'!$B$60:$B$70,$A38,'FY13 USA Mob Summary'!$D$60:$D$70)</f>
        <v>0</v>
      </c>
      <c r="J38" s="36"/>
    </row>
    <row r="40" spans="1:11" ht="12.75">
      <c r="A40" t="s">
        <v>131</v>
      </c>
      <c r="C40" s="29">
        <f>SUM(C29:C39)</f>
        <v>649.3333333333333</v>
      </c>
      <c r="D40" s="29">
        <f>SUM(D29:D39)</f>
        <v>380.91666666666663</v>
      </c>
      <c r="E40" s="29">
        <f>SUM(E29:E39)</f>
        <v>156</v>
      </c>
      <c r="F40" s="29"/>
      <c r="G40" s="29">
        <f>SUM(G29:G39)</f>
        <v>656.5</v>
      </c>
      <c r="H40" s="29">
        <f>SUM(H29:H39)</f>
        <v>713.75</v>
      </c>
      <c r="I40" s="29">
        <f>SUM(I29:I39)</f>
        <v>135.39999999999998</v>
      </c>
      <c r="J40" s="29"/>
      <c r="K40" s="6"/>
    </row>
    <row r="41" spans="3:10" ht="12.75">
      <c r="C41" s="29"/>
      <c r="D41" s="29"/>
      <c r="E41" s="29"/>
      <c r="F41" s="29"/>
      <c r="G41" s="29"/>
      <c r="H41" s="29"/>
      <c r="I41" s="29"/>
      <c r="J41" s="29"/>
    </row>
    <row r="42" spans="3:10" ht="12.75">
      <c r="C42" s="29">
        <f>'FY12 AT&amp;TSummary'!AG266</f>
        <v>649.3333333333334</v>
      </c>
      <c r="D42" s="29">
        <f>'FY12 Verizon Summary'!AG181</f>
        <v>380.91666666666646</v>
      </c>
      <c r="E42" s="29">
        <f>'FY12 USA Mob Summary'!U60</f>
        <v>156.00000000000003</v>
      </c>
      <c r="F42" s="29"/>
      <c r="G42" s="29">
        <f>'FY13 AT&amp;T Summary'!Q207</f>
        <v>656.5</v>
      </c>
      <c r="H42" s="29">
        <f>'FY13 Verizon Summary'!Q191</f>
        <v>713.75</v>
      </c>
      <c r="I42" s="29">
        <f>'FY13 USA Mob Summary'!S49</f>
        <v>135.4</v>
      </c>
      <c r="J42" s="29"/>
    </row>
    <row r="43" spans="3:10" ht="12.75">
      <c r="C43" s="29">
        <f>C40-C42</f>
        <v>0</v>
      </c>
      <c r="D43" s="29">
        <f aca="true" t="shared" si="1" ref="D43:I43">D40-D42</f>
        <v>0</v>
      </c>
      <c r="E43" s="29">
        <f t="shared" si="1"/>
        <v>0</v>
      </c>
      <c r="F43" s="29"/>
      <c r="G43" s="29">
        <f t="shared" si="1"/>
        <v>0</v>
      </c>
      <c r="H43" s="29">
        <f t="shared" si="1"/>
        <v>0</v>
      </c>
      <c r="I43" s="29">
        <f t="shared" si="1"/>
        <v>0</v>
      </c>
      <c r="J43" s="29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4"/>
  <sheetViews>
    <sheetView zoomScalePageLayoutView="0" workbookViewId="0" topLeftCell="A1">
      <pane ySplit="2" topLeftCell="A15" activePane="bottomLeft" state="frozen"/>
      <selection pane="topLeft" activeCell="U269" sqref="U269:AF269"/>
      <selection pane="bottomLeft" activeCell="AG270" sqref="AG270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10" width="11.28125" style="0" bestFit="1" customWidth="1"/>
    <col min="11" max="11" width="10.28125" style="0" bestFit="1" customWidth="1"/>
    <col min="12" max="13" width="11.28125" style="0" bestFit="1" customWidth="1"/>
    <col min="14" max="17" width="10.28125" style="0" bestFit="1" customWidth="1"/>
    <col min="19" max="19" width="11.28125" style="0" bestFit="1" customWidth="1"/>
  </cols>
  <sheetData>
    <row r="1" spans="6:32" ht="12.75">
      <c r="F1" s="3" t="s">
        <v>130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3" t="s">
        <v>184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5" t="s">
        <v>29</v>
      </c>
      <c r="R2" s="5"/>
      <c r="S2" s="5"/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186</v>
      </c>
    </row>
    <row r="3" spans="1:33" ht="12.75">
      <c r="A3" s="1">
        <v>100100</v>
      </c>
      <c r="B3" s="1" t="s">
        <v>7</v>
      </c>
      <c r="C3" s="1" t="s">
        <v>9</v>
      </c>
      <c r="D3" s="8">
        <v>2814.47</v>
      </c>
      <c r="F3" s="9">
        <v>82.48</v>
      </c>
      <c r="G3" s="9">
        <v>115.3</v>
      </c>
      <c r="H3" s="9">
        <v>227.86</v>
      </c>
      <c r="I3" s="9">
        <v>247.68</v>
      </c>
      <c r="J3" s="9">
        <v>247.68</v>
      </c>
      <c r="K3" s="9">
        <v>247.68</v>
      </c>
      <c r="L3" s="9">
        <v>246.63</v>
      </c>
      <c r="M3" s="9">
        <v>246.63</v>
      </c>
      <c r="N3" s="9">
        <v>246.63</v>
      </c>
      <c r="O3" s="9">
        <v>246.3</v>
      </c>
      <c r="P3" s="9">
        <v>329.8</v>
      </c>
      <c r="Q3" s="9">
        <v>329.8</v>
      </c>
      <c r="R3" s="9"/>
      <c r="S3" s="9">
        <v>0</v>
      </c>
      <c r="U3" s="8">
        <v>1</v>
      </c>
      <c r="V3" s="8">
        <v>2</v>
      </c>
      <c r="W3" s="8">
        <v>3</v>
      </c>
      <c r="X3" s="8">
        <v>3</v>
      </c>
      <c r="Y3" s="8">
        <v>3</v>
      </c>
      <c r="Z3" s="8">
        <v>3</v>
      </c>
      <c r="AA3" s="8">
        <v>3</v>
      </c>
      <c r="AB3" s="8">
        <v>3</v>
      </c>
      <c r="AC3" s="8">
        <v>3</v>
      </c>
      <c r="AD3" s="8">
        <v>3</v>
      </c>
      <c r="AE3" s="8">
        <v>4</v>
      </c>
      <c r="AF3" s="8">
        <v>4</v>
      </c>
      <c r="AG3" s="29">
        <v>2.9166666666666665</v>
      </c>
    </row>
    <row r="4" spans="1:33" ht="12.75">
      <c r="A4" s="1">
        <v>102100</v>
      </c>
      <c r="B4" s="1" t="s">
        <v>7</v>
      </c>
      <c r="C4" s="1" t="s">
        <v>9</v>
      </c>
      <c r="D4" s="8">
        <v>1343.38</v>
      </c>
      <c r="F4" s="9">
        <v>102.04</v>
      </c>
      <c r="G4" s="9">
        <v>102.48</v>
      </c>
      <c r="H4" s="9">
        <v>102.48</v>
      </c>
      <c r="I4" s="9">
        <v>102.56</v>
      </c>
      <c r="J4" s="9">
        <v>102.56</v>
      </c>
      <c r="K4" s="9">
        <v>88.56</v>
      </c>
      <c r="L4" s="9">
        <v>95.61</v>
      </c>
      <c r="M4" s="9">
        <v>82.21</v>
      </c>
      <c r="N4" s="9">
        <v>82.21</v>
      </c>
      <c r="O4" s="9">
        <v>152.87</v>
      </c>
      <c r="P4" s="9">
        <v>164.9</v>
      </c>
      <c r="Q4" s="9">
        <v>164.9</v>
      </c>
      <c r="R4" s="9"/>
      <c r="S4" s="9">
        <v>0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2</v>
      </c>
      <c r="AE4" s="8">
        <v>2</v>
      </c>
      <c r="AF4" s="8">
        <v>2</v>
      </c>
      <c r="AG4" s="29">
        <v>1.25</v>
      </c>
    </row>
    <row r="5" spans="1:33" ht="12.75">
      <c r="A5" s="1">
        <v>102301</v>
      </c>
      <c r="B5" s="1" t="s">
        <v>7</v>
      </c>
      <c r="C5" s="1" t="s">
        <v>9</v>
      </c>
      <c r="D5" s="8">
        <v>203.36</v>
      </c>
      <c r="F5" s="9">
        <v>25.42</v>
      </c>
      <c r="G5" s="9">
        <v>25.42</v>
      </c>
      <c r="H5" s="9">
        <v>25.42</v>
      </c>
      <c r="I5" s="9">
        <v>25.42</v>
      </c>
      <c r="J5" s="9">
        <v>25.42</v>
      </c>
      <c r="K5" s="9">
        <v>25.42</v>
      </c>
      <c r="L5" s="9">
        <v>25.42</v>
      </c>
      <c r="M5" s="9">
        <v>25.42</v>
      </c>
      <c r="N5" s="9">
        <v>0</v>
      </c>
      <c r="O5" s="9">
        <v>0</v>
      </c>
      <c r="P5" s="9">
        <v>0</v>
      </c>
      <c r="Q5" s="9">
        <v>0</v>
      </c>
      <c r="R5" s="9"/>
      <c r="S5" s="9">
        <v>0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0</v>
      </c>
      <c r="AD5" s="8">
        <v>0</v>
      </c>
      <c r="AE5" s="8">
        <v>0</v>
      </c>
      <c r="AF5" s="8">
        <v>0</v>
      </c>
      <c r="AG5" s="29">
        <v>0.6666666666666666</v>
      </c>
    </row>
    <row r="6" spans="1:33" ht="12.75">
      <c r="A6" s="1">
        <v>102401</v>
      </c>
      <c r="B6" s="1" t="s">
        <v>7</v>
      </c>
      <c r="C6" s="1" t="s">
        <v>9</v>
      </c>
      <c r="D6" s="8">
        <v>22.42</v>
      </c>
      <c r="F6" s="9">
        <v>22.42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/>
      <c r="S6" s="9">
        <v>0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29">
        <v>0.08333333333333333</v>
      </c>
    </row>
    <row r="7" spans="1:33" ht="12.75">
      <c r="A7" s="1">
        <v>104000</v>
      </c>
      <c r="B7" s="1" t="s">
        <v>7</v>
      </c>
      <c r="C7" s="1" t="s">
        <v>9</v>
      </c>
      <c r="D7" s="8">
        <v>532.55</v>
      </c>
      <c r="F7" s="9">
        <v>45.48</v>
      </c>
      <c r="G7" s="9">
        <v>45.08</v>
      </c>
      <c r="H7" s="9">
        <v>44.88</v>
      </c>
      <c r="I7" s="9">
        <v>44.56</v>
      </c>
      <c r="J7" s="9">
        <v>44.56</v>
      </c>
      <c r="K7" s="9">
        <v>44.56</v>
      </c>
      <c r="L7" s="9">
        <v>42.21</v>
      </c>
      <c r="M7" s="9">
        <v>45.01</v>
      </c>
      <c r="N7" s="9">
        <v>44.21</v>
      </c>
      <c r="O7" s="9">
        <v>44.9</v>
      </c>
      <c r="P7" s="9">
        <v>42.45</v>
      </c>
      <c r="Q7" s="9">
        <v>44.65</v>
      </c>
      <c r="R7" s="9"/>
      <c r="S7" s="9">
        <v>0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29">
        <v>1</v>
      </c>
    </row>
    <row r="8" spans="1:33" ht="12.75">
      <c r="A8" s="1">
        <v>105400</v>
      </c>
      <c r="B8" s="1" t="s">
        <v>1</v>
      </c>
      <c r="C8" s="1" t="s">
        <v>188</v>
      </c>
      <c r="D8" s="8">
        <v>1246.46</v>
      </c>
      <c r="F8" s="9">
        <v>52.33</v>
      </c>
      <c r="G8" s="9">
        <v>54.76</v>
      </c>
      <c r="H8" s="9">
        <v>56.26</v>
      </c>
      <c r="I8" s="9">
        <v>57.91</v>
      </c>
      <c r="J8" s="9">
        <v>123.37</v>
      </c>
      <c r="K8" s="9">
        <v>137.85</v>
      </c>
      <c r="L8" s="9">
        <v>145.32</v>
      </c>
      <c r="M8" s="9">
        <v>143.25</v>
      </c>
      <c r="N8" s="9">
        <v>160.14</v>
      </c>
      <c r="O8" s="9">
        <v>124.64</v>
      </c>
      <c r="P8" s="9">
        <v>101.62</v>
      </c>
      <c r="Q8" s="9">
        <v>89.01</v>
      </c>
      <c r="R8" s="9"/>
      <c r="S8" s="9">
        <v>0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29">
        <v>1</v>
      </c>
    </row>
    <row r="9" spans="1:33" ht="12.75">
      <c r="A9" s="1">
        <v>107001</v>
      </c>
      <c r="B9" s="1" t="s">
        <v>7</v>
      </c>
      <c r="C9" s="1" t="s">
        <v>9</v>
      </c>
      <c r="D9" s="8">
        <v>5253.68</v>
      </c>
      <c r="F9" s="9">
        <v>302.75</v>
      </c>
      <c r="G9" s="9">
        <v>303.35</v>
      </c>
      <c r="H9" s="9">
        <v>381.22</v>
      </c>
      <c r="I9" s="9">
        <v>414.98</v>
      </c>
      <c r="J9" s="9">
        <v>416.31</v>
      </c>
      <c r="K9" s="9">
        <v>336.35</v>
      </c>
      <c r="L9" s="9">
        <v>299.87</v>
      </c>
      <c r="M9" s="9">
        <v>406.64</v>
      </c>
      <c r="N9" s="9">
        <v>484.97</v>
      </c>
      <c r="O9" s="9">
        <v>515.22</v>
      </c>
      <c r="P9" s="9">
        <v>701.51</v>
      </c>
      <c r="Q9" s="9">
        <v>690.51</v>
      </c>
      <c r="R9" s="9"/>
      <c r="S9" s="9">
        <v>0</v>
      </c>
      <c r="U9" s="8">
        <v>4</v>
      </c>
      <c r="V9" s="8">
        <v>4</v>
      </c>
      <c r="W9" s="8">
        <v>5</v>
      </c>
      <c r="X9" s="8">
        <v>5</v>
      </c>
      <c r="Y9" s="8">
        <v>5</v>
      </c>
      <c r="Z9" s="8">
        <v>5</v>
      </c>
      <c r="AA9" s="8">
        <v>4</v>
      </c>
      <c r="AB9" s="8">
        <v>4</v>
      </c>
      <c r="AC9" s="8">
        <v>4</v>
      </c>
      <c r="AD9" s="8">
        <v>4</v>
      </c>
      <c r="AE9" s="8">
        <v>4</v>
      </c>
      <c r="AF9" s="8">
        <v>4</v>
      </c>
      <c r="AG9" s="29">
        <v>4.333333333333333</v>
      </c>
    </row>
    <row r="10" spans="1:33" ht="12.75">
      <c r="A10" s="1">
        <v>108000</v>
      </c>
      <c r="B10" s="1" t="s">
        <v>7</v>
      </c>
      <c r="C10" s="1" t="s">
        <v>9</v>
      </c>
      <c r="D10" s="8">
        <v>102.36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25.42</v>
      </c>
      <c r="O10" s="9">
        <v>25.42</v>
      </c>
      <c r="P10" s="9">
        <v>25.76</v>
      </c>
      <c r="Q10" s="9">
        <v>25.76</v>
      </c>
      <c r="R10" s="9"/>
      <c r="S10" s="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</v>
      </c>
      <c r="AD10" s="8">
        <v>1</v>
      </c>
      <c r="AE10" s="8">
        <v>1</v>
      </c>
      <c r="AF10" s="8">
        <v>1</v>
      </c>
      <c r="AG10" s="29">
        <v>0.3333333333333333</v>
      </c>
    </row>
    <row r="11" spans="1:33" ht="12.75">
      <c r="A11" s="1">
        <v>108716</v>
      </c>
      <c r="B11" s="1" t="s">
        <v>7</v>
      </c>
      <c r="C11" s="1" t="s">
        <v>9</v>
      </c>
      <c r="D11" s="8">
        <v>183.62</v>
      </c>
      <c r="F11" s="9">
        <v>0</v>
      </c>
      <c r="G11" s="9">
        <v>0</v>
      </c>
      <c r="H11" s="9">
        <v>0</v>
      </c>
      <c r="I11" s="9">
        <v>0</v>
      </c>
      <c r="J11" s="9">
        <v>5</v>
      </c>
      <c r="K11" s="9">
        <v>25.42</v>
      </c>
      <c r="L11" s="9">
        <v>25.42</v>
      </c>
      <c r="M11" s="9">
        <v>25.42</v>
      </c>
      <c r="N11" s="9">
        <v>25.42</v>
      </c>
      <c r="O11" s="9">
        <v>25.42</v>
      </c>
      <c r="P11" s="9">
        <v>25.76</v>
      </c>
      <c r="Q11" s="9">
        <v>25.76</v>
      </c>
      <c r="R11" s="9"/>
      <c r="S11" s="9">
        <v>0</v>
      </c>
      <c r="U11" s="8">
        <v>0</v>
      </c>
      <c r="V11" s="8">
        <v>0</v>
      </c>
      <c r="W11" s="8">
        <v>0</v>
      </c>
      <c r="X11" s="8">
        <v>0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29">
        <v>0.6666666666666666</v>
      </c>
    </row>
    <row r="12" spans="1:33" ht="12.75">
      <c r="A12" s="1">
        <v>108717</v>
      </c>
      <c r="B12" s="1" t="s">
        <v>7</v>
      </c>
      <c r="C12" s="1" t="s">
        <v>9</v>
      </c>
      <c r="D12" s="8">
        <v>3835.17</v>
      </c>
      <c r="F12" s="9">
        <v>515.72</v>
      </c>
      <c r="G12" s="9">
        <v>515.72</v>
      </c>
      <c r="H12" s="9">
        <v>515.72</v>
      </c>
      <c r="I12" s="9">
        <v>930.71</v>
      </c>
      <c r="J12" s="9">
        <v>193.62</v>
      </c>
      <c r="K12" s="9">
        <v>165.12</v>
      </c>
      <c r="L12" s="9">
        <v>164.42</v>
      </c>
      <c r="M12" s="9">
        <v>164.42</v>
      </c>
      <c r="N12" s="9">
        <v>164.42</v>
      </c>
      <c r="O12" s="9">
        <v>164.2</v>
      </c>
      <c r="P12" s="9">
        <v>164.9</v>
      </c>
      <c r="Q12" s="9">
        <v>176.2</v>
      </c>
      <c r="R12" s="9"/>
      <c r="S12" s="9">
        <v>0</v>
      </c>
      <c r="U12" s="8">
        <v>4</v>
      </c>
      <c r="V12" s="8">
        <v>4</v>
      </c>
      <c r="W12" s="8">
        <v>4</v>
      </c>
      <c r="X12" s="8">
        <v>4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2</v>
      </c>
      <c r="AF12" s="8">
        <v>2</v>
      </c>
      <c r="AG12" s="29">
        <v>2.6666666666666665</v>
      </c>
    </row>
    <row r="13" spans="1:33" ht="12.75">
      <c r="A13" s="1">
        <v>108925</v>
      </c>
      <c r="B13" s="1" t="s">
        <v>7</v>
      </c>
      <c r="C13" s="1" t="s">
        <v>9</v>
      </c>
      <c r="D13" s="8">
        <v>3750.41</v>
      </c>
      <c r="F13" s="9">
        <v>286.82</v>
      </c>
      <c r="G13" s="9">
        <v>372.48</v>
      </c>
      <c r="H13" s="9">
        <v>372.48</v>
      </c>
      <c r="I13" s="9">
        <v>372.88</v>
      </c>
      <c r="J13" s="9">
        <v>245.03</v>
      </c>
      <c r="K13" s="9">
        <v>270.1</v>
      </c>
      <c r="L13" s="9">
        <v>277.52</v>
      </c>
      <c r="M13" s="9">
        <v>277.52</v>
      </c>
      <c r="N13" s="9">
        <v>277.52</v>
      </c>
      <c r="O13" s="9">
        <v>277.13</v>
      </c>
      <c r="P13" s="9">
        <v>278.18</v>
      </c>
      <c r="Q13" s="9">
        <v>442.75</v>
      </c>
      <c r="R13" s="9"/>
      <c r="S13" s="9">
        <v>0</v>
      </c>
      <c r="U13" s="8">
        <v>4</v>
      </c>
      <c r="V13" s="8">
        <v>4</v>
      </c>
      <c r="W13" s="8">
        <v>4</v>
      </c>
      <c r="X13" s="8">
        <v>4</v>
      </c>
      <c r="Y13" s="8">
        <v>4</v>
      </c>
      <c r="Z13" s="8">
        <v>3</v>
      </c>
      <c r="AA13" s="8">
        <v>3</v>
      </c>
      <c r="AB13" s="8">
        <v>3</v>
      </c>
      <c r="AC13" s="8">
        <v>3</v>
      </c>
      <c r="AD13" s="8">
        <v>3</v>
      </c>
      <c r="AE13" s="8">
        <v>3</v>
      </c>
      <c r="AF13" s="8">
        <v>5</v>
      </c>
      <c r="AG13" s="29">
        <v>3.5833333333333335</v>
      </c>
    </row>
    <row r="14" spans="1:33" ht="12.75">
      <c r="A14" s="1">
        <v>109001</v>
      </c>
      <c r="B14" s="1" t="s">
        <v>7</v>
      </c>
      <c r="C14" s="1" t="s">
        <v>9</v>
      </c>
      <c r="D14" s="8">
        <v>305.72</v>
      </c>
      <c r="F14" s="9">
        <v>25.42</v>
      </c>
      <c r="G14" s="9">
        <v>25.42</v>
      </c>
      <c r="H14" s="9">
        <v>25.42</v>
      </c>
      <c r="I14" s="9">
        <v>25.42</v>
      </c>
      <c r="J14" s="9">
        <v>25.42</v>
      </c>
      <c r="K14" s="9">
        <v>25.42</v>
      </c>
      <c r="L14" s="9">
        <v>25.42</v>
      </c>
      <c r="M14" s="9">
        <v>25.42</v>
      </c>
      <c r="N14" s="9">
        <v>25.42</v>
      </c>
      <c r="O14" s="9">
        <v>25.42</v>
      </c>
      <c r="P14" s="9">
        <v>25.76</v>
      </c>
      <c r="Q14" s="9">
        <v>25.76</v>
      </c>
      <c r="R14" s="9"/>
      <c r="S14" s="9">
        <v>0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29">
        <v>1</v>
      </c>
    </row>
    <row r="15" spans="1:33" ht="12.75">
      <c r="A15" s="1">
        <v>400001</v>
      </c>
      <c r="B15" s="1" t="s">
        <v>5</v>
      </c>
      <c r="C15" s="1" t="s">
        <v>189</v>
      </c>
      <c r="D15" s="8">
        <v>3551.12</v>
      </c>
      <c r="F15" s="9">
        <v>286.84</v>
      </c>
      <c r="G15" s="9">
        <v>318.28</v>
      </c>
      <c r="H15" s="9">
        <v>318.28</v>
      </c>
      <c r="I15" s="9">
        <v>318.52</v>
      </c>
      <c r="J15" s="9">
        <v>318.52</v>
      </c>
      <c r="K15" s="9">
        <v>318.52</v>
      </c>
      <c r="L15" s="9">
        <v>317.47</v>
      </c>
      <c r="M15" s="9">
        <v>313.97</v>
      </c>
      <c r="N15" s="9">
        <v>284.13</v>
      </c>
      <c r="O15" s="9">
        <v>261.89</v>
      </c>
      <c r="P15" s="9">
        <v>247.35</v>
      </c>
      <c r="Q15" s="9">
        <v>247.35</v>
      </c>
      <c r="R15" s="9"/>
      <c r="S15" s="9">
        <v>0</v>
      </c>
      <c r="U15" s="8">
        <v>5</v>
      </c>
      <c r="V15" s="8">
        <v>5</v>
      </c>
      <c r="W15" s="8">
        <v>5</v>
      </c>
      <c r="X15" s="8">
        <v>5</v>
      </c>
      <c r="Y15" s="8">
        <v>5</v>
      </c>
      <c r="Z15" s="8">
        <v>5</v>
      </c>
      <c r="AA15" s="8">
        <v>5</v>
      </c>
      <c r="AB15" s="8">
        <v>5</v>
      </c>
      <c r="AC15" s="8">
        <v>4</v>
      </c>
      <c r="AD15" s="8">
        <v>4</v>
      </c>
      <c r="AE15" s="8">
        <v>3</v>
      </c>
      <c r="AF15" s="8">
        <v>3</v>
      </c>
      <c r="AG15" s="29">
        <v>4.5</v>
      </c>
    </row>
    <row r="16" spans="1:33" ht="12.75">
      <c r="A16" s="1">
        <v>400011</v>
      </c>
      <c r="B16" s="1" t="s">
        <v>5</v>
      </c>
      <c r="C16" s="1" t="s">
        <v>189</v>
      </c>
      <c r="D16" s="8">
        <v>988.75</v>
      </c>
      <c r="F16" s="9">
        <v>82.48</v>
      </c>
      <c r="G16" s="9">
        <v>82.48</v>
      </c>
      <c r="H16" s="9">
        <v>82.48</v>
      </c>
      <c r="I16" s="9">
        <v>82.56</v>
      </c>
      <c r="J16" s="9">
        <v>82.56</v>
      </c>
      <c r="K16" s="9">
        <v>82.56</v>
      </c>
      <c r="L16" s="9">
        <v>82.21</v>
      </c>
      <c r="M16" s="9">
        <v>82.21</v>
      </c>
      <c r="N16" s="9">
        <v>82.21</v>
      </c>
      <c r="O16" s="9">
        <v>82.1</v>
      </c>
      <c r="P16" s="9">
        <v>82.45</v>
      </c>
      <c r="Q16" s="9">
        <v>82.45</v>
      </c>
      <c r="R16" s="9"/>
      <c r="S16" s="9">
        <v>0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29">
        <v>1</v>
      </c>
    </row>
    <row r="17" spans="1:33" ht="12.75">
      <c r="A17" s="1">
        <v>400020</v>
      </c>
      <c r="B17" s="1" t="s">
        <v>5</v>
      </c>
      <c r="C17" s="1" t="s">
        <v>189</v>
      </c>
      <c r="D17" s="8">
        <v>1120.46</v>
      </c>
      <c r="F17" s="9">
        <v>82.48</v>
      </c>
      <c r="G17" s="9">
        <v>82.48</v>
      </c>
      <c r="H17" s="9">
        <v>82.48</v>
      </c>
      <c r="I17" s="9">
        <v>82.56</v>
      </c>
      <c r="J17" s="9">
        <v>82.56</v>
      </c>
      <c r="K17" s="9">
        <v>85.28</v>
      </c>
      <c r="L17" s="9">
        <v>164.42</v>
      </c>
      <c r="M17" s="9">
        <v>128.99</v>
      </c>
      <c r="N17" s="9">
        <v>82.21</v>
      </c>
      <c r="O17" s="9">
        <v>82.1</v>
      </c>
      <c r="P17" s="9">
        <v>82.45</v>
      </c>
      <c r="Q17" s="9">
        <v>82.45</v>
      </c>
      <c r="R17" s="9"/>
      <c r="S17" s="9">
        <v>0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2</v>
      </c>
      <c r="AA17" s="8">
        <v>2</v>
      </c>
      <c r="AB17" s="8">
        <v>2</v>
      </c>
      <c r="AC17" s="8">
        <v>1</v>
      </c>
      <c r="AD17" s="8">
        <v>1</v>
      </c>
      <c r="AE17" s="8">
        <v>1</v>
      </c>
      <c r="AF17" s="8">
        <v>1</v>
      </c>
      <c r="AG17" s="29">
        <v>1.25</v>
      </c>
    </row>
    <row r="18" spans="1:33" ht="12.75">
      <c r="A18" s="1">
        <v>401601</v>
      </c>
      <c r="B18" s="1" t="s">
        <v>5</v>
      </c>
      <c r="C18" s="1" t="s">
        <v>189</v>
      </c>
      <c r="D18" s="8">
        <v>2536.91</v>
      </c>
      <c r="F18" s="9">
        <v>164.96</v>
      </c>
      <c r="G18" s="9">
        <v>164.96</v>
      </c>
      <c r="H18" s="9">
        <v>164.96</v>
      </c>
      <c r="I18" s="9">
        <v>165.12</v>
      </c>
      <c r="J18" s="9">
        <v>165.12</v>
      </c>
      <c r="K18" s="9">
        <v>165.12</v>
      </c>
      <c r="L18" s="9">
        <v>164.42</v>
      </c>
      <c r="M18" s="9">
        <v>164.42</v>
      </c>
      <c r="N18" s="9">
        <v>229.83</v>
      </c>
      <c r="O18" s="9">
        <v>328.4</v>
      </c>
      <c r="P18" s="9">
        <v>329.8</v>
      </c>
      <c r="Q18" s="9">
        <v>329.8</v>
      </c>
      <c r="R18" s="9"/>
      <c r="S18" s="9">
        <v>0</v>
      </c>
      <c r="U18" s="8">
        <v>2</v>
      </c>
      <c r="V18" s="8">
        <v>2</v>
      </c>
      <c r="W18" s="8">
        <v>2</v>
      </c>
      <c r="X18" s="8">
        <v>2</v>
      </c>
      <c r="Y18" s="8">
        <v>2</v>
      </c>
      <c r="Z18" s="8">
        <v>2</v>
      </c>
      <c r="AA18" s="8">
        <v>2</v>
      </c>
      <c r="AB18" s="8">
        <v>2</v>
      </c>
      <c r="AC18" s="8">
        <v>3</v>
      </c>
      <c r="AD18" s="8">
        <v>4</v>
      </c>
      <c r="AE18" s="8">
        <v>4</v>
      </c>
      <c r="AF18" s="8">
        <v>4</v>
      </c>
      <c r="AG18" s="29">
        <v>2.5833333333333335</v>
      </c>
    </row>
    <row r="19" spans="1:33" ht="12.75">
      <c r="A19" s="1">
        <v>401661</v>
      </c>
      <c r="B19" s="1" t="s">
        <v>5</v>
      </c>
      <c r="C19" s="1" t="s">
        <v>189</v>
      </c>
      <c r="D19" s="8">
        <v>2527.68</v>
      </c>
      <c r="F19" s="9">
        <v>200.21</v>
      </c>
      <c r="G19" s="9">
        <v>199.77</v>
      </c>
      <c r="H19" s="9">
        <v>199.77</v>
      </c>
      <c r="I19" s="9">
        <v>202.27</v>
      </c>
      <c r="J19" s="9">
        <v>302.45</v>
      </c>
      <c r="K19" s="9">
        <v>302.45</v>
      </c>
      <c r="L19" s="9">
        <v>272.9</v>
      </c>
      <c r="M19" s="9">
        <v>261.66</v>
      </c>
      <c r="N19" s="9">
        <v>355.38</v>
      </c>
      <c r="O19" s="9">
        <v>76.26</v>
      </c>
      <c r="P19" s="9">
        <v>77.28</v>
      </c>
      <c r="Q19" s="9">
        <v>77.28</v>
      </c>
      <c r="R19" s="9"/>
      <c r="S19" s="9">
        <v>0</v>
      </c>
      <c r="U19" s="8">
        <v>4</v>
      </c>
      <c r="V19" s="8">
        <v>4</v>
      </c>
      <c r="W19" s="8">
        <v>4</v>
      </c>
      <c r="X19" s="8">
        <v>4</v>
      </c>
      <c r="Y19" s="8">
        <v>5</v>
      </c>
      <c r="Z19" s="8">
        <v>5</v>
      </c>
      <c r="AA19" s="8">
        <v>5</v>
      </c>
      <c r="AB19" s="8">
        <v>5</v>
      </c>
      <c r="AC19" s="8">
        <v>6</v>
      </c>
      <c r="AD19" s="8">
        <v>3</v>
      </c>
      <c r="AE19" s="8">
        <v>3</v>
      </c>
      <c r="AF19" s="8">
        <v>3</v>
      </c>
      <c r="AG19" s="29">
        <v>4.25</v>
      </c>
    </row>
    <row r="20" spans="1:33" ht="12.75">
      <c r="A20" s="1">
        <v>402100</v>
      </c>
      <c r="B20" s="1" t="s">
        <v>5</v>
      </c>
      <c r="C20" s="1" t="s">
        <v>189</v>
      </c>
      <c r="D20" s="8">
        <v>567.85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113.55</v>
      </c>
      <c r="N20" s="9">
        <v>113.55</v>
      </c>
      <c r="O20" s="9">
        <v>113.35</v>
      </c>
      <c r="P20" s="9">
        <v>113.7</v>
      </c>
      <c r="Q20" s="9">
        <v>113.7</v>
      </c>
      <c r="R20" s="9"/>
      <c r="S20" s="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1</v>
      </c>
      <c r="AD20" s="8">
        <v>1</v>
      </c>
      <c r="AE20" s="8">
        <v>1</v>
      </c>
      <c r="AF20" s="8">
        <v>1</v>
      </c>
      <c r="AG20" s="29">
        <v>0.4166666666666667</v>
      </c>
    </row>
    <row r="21" spans="1:33" ht="12.75">
      <c r="A21" s="1">
        <v>402400</v>
      </c>
      <c r="B21" s="1" t="s">
        <v>5</v>
      </c>
      <c r="C21" s="1" t="s">
        <v>189</v>
      </c>
      <c r="D21" s="8">
        <v>3060.11</v>
      </c>
      <c r="F21" s="9">
        <v>309.83</v>
      </c>
      <c r="G21" s="9">
        <v>310.33</v>
      </c>
      <c r="H21" s="9">
        <v>310.78</v>
      </c>
      <c r="I21" s="9">
        <v>310.15</v>
      </c>
      <c r="J21" s="9">
        <v>317.61</v>
      </c>
      <c r="K21" s="9">
        <v>371.85</v>
      </c>
      <c r="L21" s="9">
        <v>359.58</v>
      </c>
      <c r="M21" s="9">
        <v>246.03</v>
      </c>
      <c r="N21" s="9">
        <v>246.95</v>
      </c>
      <c r="O21" s="9">
        <v>277</v>
      </c>
      <c r="P21" s="9">
        <v>0</v>
      </c>
      <c r="Q21" s="9">
        <v>0</v>
      </c>
      <c r="R21" s="9"/>
      <c r="S21" s="9">
        <v>0</v>
      </c>
      <c r="U21" s="8">
        <v>3</v>
      </c>
      <c r="V21" s="8">
        <v>3</v>
      </c>
      <c r="W21" s="8">
        <v>3</v>
      </c>
      <c r="X21" s="8">
        <v>3</v>
      </c>
      <c r="Y21" s="8">
        <v>3</v>
      </c>
      <c r="Z21" s="8">
        <v>4</v>
      </c>
      <c r="AA21" s="8">
        <v>4</v>
      </c>
      <c r="AB21" s="8">
        <v>3</v>
      </c>
      <c r="AC21" s="8">
        <v>3</v>
      </c>
      <c r="AD21" s="8">
        <v>3</v>
      </c>
      <c r="AE21" s="8">
        <v>0</v>
      </c>
      <c r="AF21" s="8">
        <v>0</v>
      </c>
      <c r="AG21" s="29">
        <v>2.6666666666666665</v>
      </c>
    </row>
    <row r="22" spans="1:33" ht="12.75">
      <c r="A22" s="1">
        <v>402410</v>
      </c>
      <c r="B22" s="1" t="s">
        <v>5</v>
      </c>
      <c r="C22" s="1" t="s">
        <v>189</v>
      </c>
      <c r="D22" s="8">
        <v>375.86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195.6</v>
      </c>
      <c r="Q22" s="9">
        <v>180.26</v>
      </c>
      <c r="R22" s="9"/>
      <c r="S22" s="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2</v>
      </c>
      <c r="AF22" s="8">
        <v>2</v>
      </c>
      <c r="AG22" s="29">
        <v>0.3333333333333333</v>
      </c>
    </row>
    <row r="23" spans="1:33" ht="12.75">
      <c r="A23" s="1">
        <v>403002</v>
      </c>
      <c r="B23" s="1" t="s">
        <v>5</v>
      </c>
      <c r="C23" s="1" t="s">
        <v>189</v>
      </c>
      <c r="D23" s="8">
        <v>4098.19</v>
      </c>
      <c r="F23" s="9">
        <v>385.24</v>
      </c>
      <c r="G23" s="9">
        <v>385.24</v>
      </c>
      <c r="H23" s="9">
        <v>385.24</v>
      </c>
      <c r="I23" s="9">
        <v>385.54</v>
      </c>
      <c r="J23" s="9">
        <v>385.54</v>
      </c>
      <c r="K23" s="9">
        <v>385.54</v>
      </c>
      <c r="L23" s="9">
        <v>384.23</v>
      </c>
      <c r="M23" s="9">
        <v>384.23</v>
      </c>
      <c r="N23" s="9">
        <v>365.56</v>
      </c>
      <c r="O23" s="9">
        <v>238.29</v>
      </c>
      <c r="P23" s="9">
        <v>197.29</v>
      </c>
      <c r="Q23" s="9">
        <v>216.25</v>
      </c>
      <c r="R23" s="9"/>
      <c r="S23" s="9">
        <v>0</v>
      </c>
      <c r="U23" s="8">
        <v>6</v>
      </c>
      <c r="V23" s="8">
        <v>6</v>
      </c>
      <c r="W23" s="8">
        <v>6</v>
      </c>
      <c r="X23" s="8">
        <v>6</v>
      </c>
      <c r="Y23" s="8">
        <v>6</v>
      </c>
      <c r="Z23" s="8">
        <v>6</v>
      </c>
      <c r="AA23" s="8">
        <v>6</v>
      </c>
      <c r="AB23" s="8">
        <v>6</v>
      </c>
      <c r="AC23" s="8">
        <v>6</v>
      </c>
      <c r="AD23" s="8">
        <v>4</v>
      </c>
      <c r="AE23" s="8">
        <v>2</v>
      </c>
      <c r="AF23" s="8">
        <v>2</v>
      </c>
      <c r="AG23" s="29">
        <v>5.166666666666667</v>
      </c>
    </row>
    <row r="24" spans="1:33" ht="12.75">
      <c r="A24" s="1">
        <v>403005</v>
      </c>
      <c r="B24" s="1" t="s">
        <v>5</v>
      </c>
      <c r="C24" s="1" t="s">
        <v>189</v>
      </c>
      <c r="D24" s="8">
        <v>6913.3</v>
      </c>
      <c r="F24" s="9">
        <v>589.01</v>
      </c>
      <c r="G24" s="9">
        <v>577.26</v>
      </c>
      <c r="H24" s="9">
        <v>568.65</v>
      </c>
      <c r="I24" s="9">
        <v>570.92</v>
      </c>
      <c r="J24" s="9">
        <v>581.52</v>
      </c>
      <c r="K24" s="9">
        <v>574.45</v>
      </c>
      <c r="L24" s="9">
        <v>568.86</v>
      </c>
      <c r="M24" s="9">
        <v>575.68</v>
      </c>
      <c r="N24" s="9">
        <v>575.48</v>
      </c>
      <c r="O24" s="9">
        <v>576.97</v>
      </c>
      <c r="P24" s="9">
        <v>577.35</v>
      </c>
      <c r="Q24" s="9">
        <v>577.15</v>
      </c>
      <c r="R24" s="9"/>
      <c r="S24" s="9">
        <v>0</v>
      </c>
      <c r="U24" s="8">
        <v>7</v>
      </c>
      <c r="V24" s="8">
        <v>7</v>
      </c>
      <c r="W24" s="8">
        <v>7</v>
      </c>
      <c r="X24" s="8">
        <v>7</v>
      </c>
      <c r="Y24" s="8">
        <v>7</v>
      </c>
      <c r="Z24" s="8">
        <v>7</v>
      </c>
      <c r="AA24" s="8">
        <v>8</v>
      </c>
      <c r="AB24" s="8">
        <v>8</v>
      </c>
      <c r="AC24" s="8">
        <v>8</v>
      </c>
      <c r="AD24" s="8">
        <v>8</v>
      </c>
      <c r="AE24" s="8">
        <v>8</v>
      </c>
      <c r="AF24" s="8">
        <v>8</v>
      </c>
      <c r="AG24" s="29">
        <v>7.5</v>
      </c>
    </row>
    <row r="25" spans="1:33" ht="12.75">
      <c r="A25" s="1">
        <v>403100</v>
      </c>
      <c r="B25" s="1" t="s">
        <v>5</v>
      </c>
      <c r="C25" s="1" t="s">
        <v>189</v>
      </c>
      <c r="D25" s="8">
        <v>3517.96</v>
      </c>
      <c r="F25" s="9">
        <v>429.23</v>
      </c>
      <c r="G25" s="9">
        <v>432.4</v>
      </c>
      <c r="H25" s="9">
        <v>432.4</v>
      </c>
      <c r="I25" s="9">
        <v>247.68</v>
      </c>
      <c r="J25" s="9">
        <v>247.68</v>
      </c>
      <c r="K25" s="9">
        <v>247.68</v>
      </c>
      <c r="L25" s="9">
        <v>246.63</v>
      </c>
      <c r="M25" s="9">
        <v>246.63</v>
      </c>
      <c r="N25" s="9">
        <v>246.63</v>
      </c>
      <c r="O25" s="9">
        <v>246.3</v>
      </c>
      <c r="P25" s="9">
        <v>247.35</v>
      </c>
      <c r="Q25" s="9">
        <v>247.35</v>
      </c>
      <c r="R25" s="9"/>
      <c r="S25" s="9">
        <v>0</v>
      </c>
      <c r="U25" s="8">
        <v>5</v>
      </c>
      <c r="V25" s="8">
        <v>5</v>
      </c>
      <c r="W25" s="8">
        <v>5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29">
        <v>3.5</v>
      </c>
    </row>
    <row r="26" spans="1:33" ht="12.75">
      <c r="A26" s="1">
        <v>403310</v>
      </c>
      <c r="B26" s="1" t="s">
        <v>5</v>
      </c>
      <c r="C26" s="1" t="s">
        <v>189</v>
      </c>
      <c r="D26" s="8">
        <v>988.75</v>
      </c>
      <c r="F26" s="9">
        <v>82.48</v>
      </c>
      <c r="G26" s="9">
        <v>82.48</v>
      </c>
      <c r="H26" s="9">
        <v>82.48</v>
      </c>
      <c r="I26" s="9">
        <v>82.56</v>
      </c>
      <c r="J26" s="9">
        <v>82.56</v>
      </c>
      <c r="K26" s="9">
        <v>82.56</v>
      </c>
      <c r="L26" s="9">
        <v>82.21</v>
      </c>
      <c r="M26" s="9">
        <v>82.21</v>
      </c>
      <c r="N26" s="9">
        <v>82.21</v>
      </c>
      <c r="O26" s="9">
        <v>82.1</v>
      </c>
      <c r="P26" s="9">
        <v>82.45</v>
      </c>
      <c r="Q26" s="9">
        <v>82.45</v>
      </c>
      <c r="R26" s="9"/>
      <c r="S26" s="9">
        <v>0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29">
        <v>1</v>
      </c>
    </row>
    <row r="27" spans="1:33" ht="12.75">
      <c r="A27" s="1">
        <v>403600</v>
      </c>
      <c r="B27" s="1" t="s">
        <v>5</v>
      </c>
      <c r="C27" s="1" t="s">
        <v>189</v>
      </c>
      <c r="D27" s="8">
        <v>3602.14</v>
      </c>
      <c r="F27" s="9">
        <v>214.32</v>
      </c>
      <c r="G27" s="9">
        <v>241.39</v>
      </c>
      <c r="H27" s="9">
        <v>231.4</v>
      </c>
      <c r="I27" s="9">
        <v>231.6</v>
      </c>
      <c r="J27" s="9">
        <v>260.06</v>
      </c>
      <c r="K27" s="9">
        <v>305.4</v>
      </c>
      <c r="L27" s="9">
        <v>395</v>
      </c>
      <c r="M27" s="9">
        <v>383.31</v>
      </c>
      <c r="N27" s="9">
        <v>376.11</v>
      </c>
      <c r="O27" s="9">
        <v>500.09</v>
      </c>
      <c r="P27" s="9">
        <v>228.73</v>
      </c>
      <c r="Q27" s="9">
        <v>234.73</v>
      </c>
      <c r="R27" s="9"/>
      <c r="S27" s="9">
        <v>0</v>
      </c>
      <c r="U27" s="8">
        <v>3</v>
      </c>
      <c r="V27" s="8">
        <v>3</v>
      </c>
      <c r="W27" s="8">
        <v>3</v>
      </c>
      <c r="X27" s="8">
        <v>3</v>
      </c>
      <c r="Y27" s="8">
        <v>5</v>
      </c>
      <c r="Z27" s="8">
        <v>5</v>
      </c>
      <c r="AA27" s="8">
        <v>4</v>
      </c>
      <c r="AB27" s="8">
        <v>4</v>
      </c>
      <c r="AC27" s="8">
        <v>4</v>
      </c>
      <c r="AD27" s="8">
        <v>4</v>
      </c>
      <c r="AE27" s="8">
        <v>2</v>
      </c>
      <c r="AF27" s="8">
        <v>2</v>
      </c>
      <c r="AG27" s="29">
        <v>3.5</v>
      </c>
    </row>
    <row r="28" spans="1:33" ht="12.75">
      <c r="A28" s="1">
        <v>403700</v>
      </c>
      <c r="B28" s="1" t="s">
        <v>5</v>
      </c>
      <c r="C28" s="1" t="s">
        <v>189</v>
      </c>
      <c r="D28" s="8">
        <v>1314.23</v>
      </c>
      <c r="F28" s="9">
        <v>122.6</v>
      </c>
      <c r="G28" s="9">
        <v>105.94</v>
      </c>
      <c r="H28" s="9">
        <v>106.38</v>
      </c>
      <c r="I28" s="9">
        <v>111.76</v>
      </c>
      <c r="J28" s="9">
        <v>97.33</v>
      </c>
      <c r="K28" s="9">
        <v>102.12</v>
      </c>
      <c r="L28" s="9">
        <v>106.6</v>
      </c>
      <c r="M28" s="9">
        <v>110.45</v>
      </c>
      <c r="N28" s="9">
        <v>116.41</v>
      </c>
      <c r="O28" s="9">
        <v>125.13</v>
      </c>
      <c r="P28" s="9">
        <v>97.11</v>
      </c>
      <c r="Q28" s="9">
        <v>112.4</v>
      </c>
      <c r="R28" s="9"/>
      <c r="S28" s="9">
        <v>0</v>
      </c>
      <c r="U28" s="8">
        <v>3</v>
      </c>
      <c r="V28" s="8">
        <v>3</v>
      </c>
      <c r="W28" s="8">
        <v>3</v>
      </c>
      <c r="X28" s="8">
        <v>3</v>
      </c>
      <c r="Y28" s="8">
        <v>3</v>
      </c>
      <c r="Z28" s="8">
        <v>3</v>
      </c>
      <c r="AA28" s="8">
        <v>3</v>
      </c>
      <c r="AB28" s="8">
        <v>3</v>
      </c>
      <c r="AC28" s="8">
        <v>3</v>
      </c>
      <c r="AD28" s="8">
        <v>3</v>
      </c>
      <c r="AE28" s="8">
        <v>3</v>
      </c>
      <c r="AF28" s="8">
        <v>3</v>
      </c>
      <c r="AG28" s="29">
        <v>3</v>
      </c>
    </row>
    <row r="29" spans="1:33" ht="12.75">
      <c r="A29" s="1">
        <v>403800</v>
      </c>
      <c r="B29" s="1" t="s">
        <v>5</v>
      </c>
      <c r="C29" s="1" t="s">
        <v>189</v>
      </c>
      <c r="D29" s="8">
        <v>4495.34</v>
      </c>
      <c r="F29" s="9">
        <v>329.4</v>
      </c>
      <c r="G29" s="9">
        <v>362.07</v>
      </c>
      <c r="H29" s="9">
        <v>345.08</v>
      </c>
      <c r="I29" s="9">
        <v>361.33</v>
      </c>
      <c r="J29" s="9">
        <v>364.87</v>
      </c>
      <c r="K29" s="9">
        <v>434.8</v>
      </c>
      <c r="L29" s="9">
        <v>385.59</v>
      </c>
      <c r="M29" s="9">
        <v>399.84</v>
      </c>
      <c r="N29" s="9">
        <v>394.64</v>
      </c>
      <c r="O29" s="9">
        <v>415.15</v>
      </c>
      <c r="P29" s="9">
        <v>372.77</v>
      </c>
      <c r="Q29" s="9">
        <v>329.8</v>
      </c>
      <c r="R29" s="9"/>
      <c r="S29" s="9">
        <v>0</v>
      </c>
      <c r="U29" s="8">
        <v>5</v>
      </c>
      <c r="V29" s="8">
        <v>5</v>
      </c>
      <c r="W29" s="8">
        <v>5</v>
      </c>
      <c r="X29" s="8">
        <v>5</v>
      </c>
      <c r="Y29" s="8">
        <v>5</v>
      </c>
      <c r="Z29" s="8">
        <v>6</v>
      </c>
      <c r="AA29" s="8">
        <v>6</v>
      </c>
      <c r="AB29" s="8">
        <v>6</v>
      </c>
      <c r="AC29" s="8">
        <v>6</v>
      </c>
      <c r="AD29" s="8">
        <v>6</v>
      </c>
      <c r="AE29" s="8">
        <v>6</v>
      </c>
      <c r="AF29" s="8">
        <v>4</v>
      </c>
      <c r="AG29" s="29">
        <v>5.416666666666667</v>
      </c>
    </row>
    <row r="30" spans="1:33" ht="12.75">
      <c r="A30" s="1">
        <v>404002</v>
      </c>
      <c r="B30" s="1" t="s">
        <v>5</v>
      </c>
      <c r="C30" s="1" t="s">
        <v>189</v>
      </c>
      <c r="D30" s="8">
        <v>988.75</v>
      </c>
      <c r="F30" s="9">
        <v>82.48</v>
      </c>
      <c r="G30" s="9">
        <v>82.48</v>
      </c>
      <c r="H30" s="9">
        <v>82.48</v>
      </c>
      <c r="I30" s="9">
        <v>82.56</v>
      </c>
      <c r="J30" s="9">
        <v>82.56</v>
      </c>
      <c r="K30" s="9">
        <v>82.56</v>
      </c>
      <c r="L30" s="9">
        <v>82.21</v>
      </c>
      <c r="M30" s="9">
        <v>82.21</v>
      </c>
      <c r="N30" s="9">
        <v>82.21</v>
      </c>
      <c r="O30" s="9">
        <v>82.1</v>
      </c>
      <c r="P30" s="9">
        <v>82.45</v>
      </c>
      <c r="Q30" s="9">
        <v>82.45</v>
      </c>
      <c r="R30" s="9"/>
      <c r="S30" s="9">
        <v>0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F30" s="8">
        <v>1</v>
      </c>
      <c r="AG30" s="29">
        <v>1</v>
      </c>
    </row>
    <row r="31" spans="1:33" ht="12.75">
      <c r="A31" s="1">
        <v>404415</v>
      </c>
      <c r="B31" s="1" t="s">
        <v>5</v>
      </c>
      <c r="C31" s="1" t="s">
        <v>189</v>
      </c>
      <c r="D31" s="8">
        <v>909.63</v>
      </c>
      <c r="F31" s="9">
        <v>61.23</v>
      </c>
      <c r="G31" s="9">
        <v>67.25</v>
      </c>
      <c r="H31" s="9">
        <v>71.41</v>
      </c>
      <c r="I31" s="9">
        <v>86.88</v>
      </c>
      <c r="J31" s="9">
        <v>64.17</v>
      </c>
      <c r="K31" s="9">
        <v>82.56</v>
      </c>
      <c r="L31" s="9">
        <v>82.21</v>
      </c>
      <c r="M31" s="9">
        <v>82.21</v>
      </c>
      <c r="N31" s="9">
        <v>82.21</v>
      </c>
      <c r="O31" s="9">
        <v>82.1</v>
      </c>
      <c r="P31" s="9">
        <v>82.45</v>
      </c>
      <c r="Q31" s="9">
        <v>64.95</v>
      </c>
      <c r="R31" s="9"/>
      <c r="S31" s="9">
        <v>0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1</v>
      </c>
      <c r="AE31" s="8">
        <v>1</v>
      </c>
      <c r="AF31" s="8">
        <v>1</v>
      </c>
      <c r="AG31" s="29">
        <v>1</v>
      </c>
    </row>
    <row r="32" spans="1:33" ht="12.75">
      <c r="A32" s="1">
        <v>404420</v>
      </c>
      <c r="B32" s="1" t="s">
        <v>5</v>
      </c>
      <c r="C32" s="1" t="s">
        <v>189</v>
      </c>
      <c r="D32" s="8">
        <v>1384.06</v>
      </c>
      <c r="F32" s="9">
        <v>164.96</v>
      </c>
      <c r="G32" s="9">
        <v>164.96</v>
      </c>
      <c r="H32" s="9">
        <v>164.96</v>
      </c>
      <c r="I32" s="9">
        <v>165.12</v>
      </c>
      <c r="J32" s="9">
        <v>165.12</v>
      </c>
      <c r="K32" s="9">
        <v>82.56</v>
      </c>
      <c r="L32" s="9">
        <v>82.21</v>
      </c>
      <c r="M32" s="9">
        <v>82.21</v>
      </c>
      <c r="N32" s="9">
        <v>82.21</v>
      </c>
      <c r="O32" s="9">
        <v>82.1</v>
      </c>
      <c r="P32" s="9">
        <v>82.45</v>
      </c>
      <c r="Q32" s="9">
        <v>65.2</v>
      </c>
      <c r="R32" s="9"/>
      <c r="S32" s="9">
        <v>0</v>
      </c>
      <c r="U32" s="8">
        <v>2</v>
      </c>
      <c r="V32" s="8">
        <v>2</v>
      </c>
      <c r="W32" s="8">
        <v>2</v>
      </c>
      <c r="X32" s="8">
        <v>2</v>
      </c>
      <c r="Y32" s="8">
        <v>2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29">
        <v>1.4166666666666667</v>
      </c>
    </row>
    <row r="33" spans="1:33" ht="12.75">
      <c r="A33" s="1">
        <v>404435</v>
      </c>
      <c r="B33" s="1" t="s">
        <v>5</v>
      </c>
      <c r="C33" s="1" t="s">
        <v>189</v>
      </c>
      <c r="D33" s="8">
        <v>971.25</v>
      </c>
      <c r="F33" s="9">
        <v>82.48</v>
      </c>
      <c r="G33" s="9">
        <v>82.48</v>
      </c>
      <c r="H33" s="9">
        <v>82.48</v>
      </c>
      <c r="I33" s="9">
        <v>82.56</v>
      </c>
      <c r="J33" s="9">
        <v>82.56</v>
      </c>
      <c r="K33" s="9">
        <v>82.56</v>
      </c>
      <c r="L33" s="9">
        <v>82.21</v>
      </c>
      <c r="M33" s="9">
        <v>82.21</v>
      </c>
      <c r="N33" s="9">
        <v>82.21</v>
      </c>
      <c r="O33" s="9">
        <v>82.1</v>
      </c>
      <c r="P33" s="9">
        <v>82.45</v>
      </c>
      <c r="Q33" s="9">
        <v>64.95</v>
      </c>
      <c r="R33" s="9"/>
      <c r="S33" s="9">
        <v>0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29">
        <v>1</v>
      </c>
    </row>
    <row r="34" spans="1:33" ht="12.75">
      <c r="A34" s="1">
        <v>404504</v>
      </c>
      <c r="B34" s="1" t="s">
        <v>5</v>
      </c>
      <c r="C34" s="1" t="s">
        <v>189</v>
      </c>
      <c r="D34" s="8">
        <v>6678.73</v>
      </c>
      <c r="F34" s="9">
        <v>578.89</v>
      </c>
      <c r="G34" s="9">
        <v>578.64</v>
      </c>
      <c r="H34" s="9">
        <v>557.62</v>
      </c>
      <c r="I34" s="9">
        <v>558.19</v>
      </c>
      <c r="J34" s="9">
        <v>627.54</v>
      </c>
      <c r="K34" s="9">
        <v>561.45</v>
      </c>
      <c r="L34" s="9">
        <v>643.07</v>
      </c>
      <c r="M34" s="9">
        <v>559.87</v>
      </c>
      <c r="N34" s="9">
        <v>386.05</v>
      </c>
      <c r="O34" s="9">
        <v>411.68</v>
      </c>
      <c r="P34" s="9">
        <v>603.86</v>
      </c>
      <c r="Q34" s="9">
        <v>611.87</v>
      </c>
      <c r="R34" s="9"/>
      <c r="S34" s="9">
        <v>0</v>
      </c>
      <c r="U34" s="8">
        <v>7</v>
      </c>
      <c r="V34" s="8">
        <v>7</v>
      </c>
      <c r="W34" s="8">
        <v>7</v>
      </c>
      <c r="X34" s="8">
        <v>7</v>
      </c>
      <c r="Y34" s="8">
        <v>7</v>
      </c>
      <c r="Z34" s="8">
        <v>7</v>
      </c>
      <c r="AA34" s="8">
        <v>7</v>
      </c>
      <c r="AB34" s="8">
        <v>7</v>
      </c>
      <c r="AC34" s="8">
        <v>5</v>
      </c>
      <c r="AD34" s="8">
        <v>4</v>
      </c>
      <c r="AE34" s="8">
        <v>4</v>
      </c>
      <c r="AF34" s="8">
        <v>5</v>
      </c>
      <c r="AG34" s="29">
        <v>6.166666666666667</v>
      </c>
    </row>
    <row r="35" spans="1:33" ht="12.75">
      <c r="A35" s="1">
        <v>404565</v>
      </c>
      <c r="B35" s="1" t="s">
        <v>5</v>
      </c>
      <c r="C35" s="1" t="s">
        <v>189</v>
      </c>
      <c r="D35" s="8">
        <v>990.85</v>
      </c>
      <c r="F35" s="9">
        <v>82.48</v>
      </c>
      <c r="G35" s="9">
        <v>82.48</v>
      </c>
      <c r="H35" s="9">
        <v>82.48</v>
      </c>
      <c r="I35" s="9">
        <v>84.66</v>
      </c>
      <c r="J35" s="9">
        <v>82.56</v>
      </c>
      <c r="K35" s="9">
        <v>82.56</v>
      </c>
      <c r="L35" s="9">
        <v>82.21</v>
      </c>
      <c r="M35" s="9">
        <v>82.21</v>
      </c>
      <c r="N35" s="9">
        <v>82.21</v>
      </c>
      <c r="O35" s="9">
        <v>82.1</v>
      </c>
      <c r="P35" s="9">
        <v>82.45</v>
      </c>
      <c r="Q35" s="9">
        <v>82.45</v>
      </c>
      <c r="R35" s="9"/>
      <c r="S35" s="9">
        <v>0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>
        <v>1</v>
      </c>
      <c r="AE35" s="8">
        <v>1</v>
      </c>
      <c r="AF35" s="8">
        <v>1</v>
      </c>
      <c r="AG35" s="29">
        <v>1</v>
      </c>
    </row>
    <row r="36" spans="1:33" ht="12.75">
      <c r="A36" s="1">
        <v>404701</v>
      </c>
      <c r="B36" s="1" t="s">
        <v>5</v>
      </c>
      <c r="C36" s="1" t="s">
        <v>189</v>
      </c>
      <c r="D36" s="8">
        <v>2708.74</v>
      </c>
      <c r="F36" s="9">
        <v>173.2</v>
      </c>
      <c r="G36" s="9">
        <v>164.53</v>
      </c>
      <c r="H36" s="9">
        <v>160.77</v>
      </c>
      <c r="I36" s="9">
        <v>193.63</v>
      </c>
      <c r="J36" s="9">
        <v>225.38</v>
      </c>
      <c r="K36" s="9">
        <v>258.22</v>
      </c>
      <c r="L36" s="9">
        <v>257.07</v>
      </c>
      <c r="M36" s="9">
        <v>257.07</v>
      </c>
      <c r="N36" s="9">
        <v>257.07</v>
      </c>
      <c r="O36" s="9">
        <v>256.7</v>
      </c>
      <c r="P36" s="9">
        <v>257.75</v>
      </c>
      <c r="Q36" s="9">
        <v>247.35</v>
      </c>
      <c r="R36" s="9"/>
      <c r="S36" s="9">
        <v>0</v>
      </c>
      <c r="U36" s="8">
        <v>2</v>
      </c>
      <c r="V36" s="8">
        <v>2</v>
      </c>
      <c r="W36" s="8">
        <v>3</v>
      </c>
      <c r="X36" s="8">
        <v>3</v>
      </c>
      <c r="Y36" s="8">
        <v>3</v>
      </c>
      <c r="Z36" s="8">
        <v>3</v>
      </c>
      <c r="AA36" s="8">
        <v>3</v>
      </c>
      <c r="AB36" s="8">
        <v>3</v>
      </c>
      <c r="AC36" s="8">
        <v>3</v>
      </c>
      <c r="AD36" s="8">
        <v>3</v>
      </c>
      <c r="AE36" s="8">
        <v>3</v>
      </c>
      <c r="AF36" s="8">
        <v>3</v>
      </c>
      <c r="AG36" s="29">
        <v>2.8333333333333335</v>
      </c>
    </row>
    <row r="37" spans="1:33" ht="12.75">
      <c r="A37" s="1">
        <v>404708</v>
      </c>
      <c r="B37" s="1" t="s">
        <v>5</v>
      </c>
      <c r="C37" s="1" t="s">
        <v>189</v>
      </c>
      <c r="D37" s="8">
        <v>1714.02</v>
      </c>
      <c r="F37" s="9">
        <v>87.48</v>
      </c>
      <c r="G37" s="9">
        <v>87.48</v>
      </c>
      <c r="H37" s="9">
        <v>87.48</v>
      </c>
      <c r="I37" s="9">
        <v>87.56</v>
      </c>
      <c r="J37" s="9">
        <v>100.56</v>
      </c>
      <c r="K37" s="9">
        <v>357.96</v>
      </c>
      <c r="L37" s="9">
        <v>82.21</v>
      </c>
      <c r="M37" s="9">
        <v>164.87</v>
      </c>
      <c r="N37" s="9">
        <v>164.42</v>
      </c>
      <c r="O37" s="9">
        <v>164.2</v>
      </c>
      <c r="P37" s="9">
        <v>164.9</v>
      </c>
      <c r="Q37" s="9">
        <v>164.9</v>
      </c>
      <c r="R37" s="9"/>
      <c r="S37" s="9">
        <v>0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2</v>
      </c>
      <c r="AC37" s="8">
        <v>2</v>
      </c>
      <c r="AD37" s="8">
        <v>2</v>
      </c>
      <c r="AE37" s="8">
        <v>2</v>
      </c>
      <c r="AF37" s="8">
        <v>2</v>
      </c>
      <c r="AG37" s="29">
        <v>1.4166666666666667</v>
      </c>
    </row>
    <row r="38" spans="1:33" ht="12.75">
      <c r="A38" s="1">
        <v>404710</v>
      </c>
      <c r="B38" s="1" t="s">
        <v>5</v>
      </c>
      <c r="C38" s="1" t="s">
        <v>189</v>
      </c>
      <c r="D38" s="8">
        <v>25655.35</v>
      </c>
      <c r="F38" s="9">
        <v>2168.54</v>
      </c>
      <c r="G38" s="9">
        <v>2029.94</v>
      </c>
      <c r="H38" s="9">
        <v>2063.87</v>
      </c>
      <c r="I38" s="9">
        <v>2188.6</v>
      </c>
      <c r="J38" s="9">
        <v>2294.24</v>
      </c>
      <c r="K38" s="9">
        <v>2248.96</v>
      </c>
      <c r="L38" s="9">
        <v>2099.18</v>
      </c>
      <c r="M38" s="9">
        <v>2100.08</v>
      </c>
      <c r="N38" s="9">
        <v>2127.74</v>
      </c>
      <c r="O38" s="9">
        <v>2110.04</v>
      </c>
      <c r="P38" s="9">
        <v>2120.32</v>
      </c>
      <c r="Q38" s="9">
        <v>2103.84</v>
      </c>
      <c r="R38" s="9"/>
      <c r="S38" s="9">
        <v>0</v>
      </c>
      <c r="U38" s="8">
        <v>22</v>
      </c>
      <c r="V38" s="8">
        <v>20</v>
      </c>
      <c r="W38" s="8">
        <v>21</v>
      </c>
      <c r="X38" s="8">
        <v>22</v>
      </c>
      <c r="Y38" s="8">
        <v>22</v>
      </c>
      <c r="Z38" s="8">
        <v>22</v>
      </c>
      <c r="AA38" s="8">
        <v>22</v>
      </c>
      <c r="AB38" s="8">
        <v>21</v>
      </c>
      <c r="AC38" s="8">
        <v>22</v>
      </c>
      <c r="AD38" s="8">
        <v>22</v>
      </c>
      <c r="AE38" s="8">
        <v>22</v>
      </c>
      <c r="AF38" s="8">
        <v>22</v>
      </c>
      <c r="AG38" s="29">
        <v>21.666666666666668</v>
      </c>
    </row>
    <row r="39" spans="1:33" ht="12.75">
      <c r="A39" s="1">
        <v>404711</v>
      </c>
      <c r="B39" s="1" t="s">
        <v>5</v>
      </c>
      <c r="C39" s="1" t="s">
        <v>189</v>
      </c>
      <c r="D39" s="8">
        <v>9811.98</v>
      </c>
      <c r="F39" s="9">
        <v>720.25</v>
      </c>
      <c r="G39" s="9">
        <v>725.25</v>
      </c>
      <c r="H39" s="9">
        <v>819.74</v>
      </c>
      <c r="I39" s="9">
        <v>820.78</v>
      </c>
      <c r="J39" s="9">
        <v>817.1</v>
      </c>
      <c r="K39" s="9">
        <v>840.06</v>
      </c>
      <c r="L39" s="9">
        <v>820.59</v>
      </c>
      <c r="M39" s="9">
        <v>829.09</v>
      </c>
      <c r="N39" s="9">
        <v>818.89</v>
      </c>
      <c r="O39" s="9">
        <v>820.6</v>
      </c>
      <c r="P39" s="9">
        <v>826.72</v>
      </c>
      <c r="Q39" s="9">
        <v>952.91</v>
      </c>
      <c r="R39" s="9"/>
      <c r="S39" s="9">
        <v>0</v>
      </c>
      <c r="U39" s="8">
        <v>7</v>
      </c>
      <c r="V39" s="8">
        <v>8</v>
      </c>
      <c r="W39" s="8">
        <v>8</v>
      </c>
      <c r="X39" s="8">
        <v>8</v>
      </c>
      <c r="Y39" s="8">
        <v>8</v>
      </c>
      <c r="Z39" s="8">
        <v>8</v>
      </c>
      <c r="AA39" s="8">
        <v>8</v>
      </c>
      <c r="AB39" s="8">
        <v>8</v>
      </c>
      <c r="AC39" s="8">
        <v>8</v>
      </c>
      <c r="AD39" s="8">
        <v>8</v>
      </c>
      <c r="AE39" s="8">
        <v>8</v>
      </c>
      <c r="AF39" s="8">
        <v>8</v>
      </c>
      <c r="AG39" s="29">
        <v>7.916666666666667</v>
      </c>
    </row>
    <row r="40" spans="1:33" ht="12.75">
      <c r="A40" s="1">
        <v>404735</v>
      </c>
      <c r="B40" s="1" t="s">
        <v>5</v>
      </c>
      <c r="C40" s="1" t="s">
        <v>189</v>
      </c>
      <c r="D40" s="8">
        <v>10561.07</v>
      </c>
      <c r="F40" s="9">
        <v>927.5</v>
      </c>
      <c r="G40" s="9">
        <v>917.3</v>
      </c>
      <c r="H40" s="9">
        <v>920.4</v>
      </c>
      <c r="I40" s="9">
        <v>918.82</v>
      </c>
      <c r="J40" s="9">
        <v>991.52</v>
      </c>
      <c r="K40" s="9">
        <v>955.18</v>
      </c>
      <c r="L40" s="9">
        <v>903.96</v>
      </c>
      <c r="M40" s="9">
        <v>899.2</v>
      </c>
      <c r="N40" s="9">
        <v>784.42</v>
      </c>
      <c r="O40" s="9">
        <v>785.88</v>
      </c>
      <c r="P40" s="9">
        <v>784.13</v>
      </c>
      <c r="Q40" s="9">
        <v>772.76</v>
      </c>
      <c r="R40" s="9"/>
      <c r="S40" s="9">
        <v>0</v>
      </c>
      <c r="U40" s="8">
        <v>10</v>
      </c>
      <c r="V40" s="8">
        <v>10</v>
      </c>
      <c r="W40" s="8">
        <v>10</v>
      </c>
      <c r="X40" s="8">
        <v>11</v>
      </c>
      <c r="Y40" s="8">
        <v>11</v>
      </c>
      <c r="Z40" s="8">
        <v>11</v>
      </c>
      <c r="AA40" s="8">
        <v>11</v>
      </c>
      <c r="AB40" s="8">
        <v>11</v>
      </c>
      <c r="AC40" s="8">
        <v>10</v>
      </c>
      <c r="AD40" s="8">
        <v>10</v>
      </c>
      <c r="AE40" s="8">
        <v>10</v>
      </c>
      <c r="AF40" s="8">
        <v>10</v>
      </c>
      <c r="AG40" s="29">
        <v>10.416666666666666</v>
      </c>
    </row>
    <row r="41" spans="1:33" ht="12.75">
      <c r="A41" s="1">
        <v>404736</v>
      </c>
      <c r="B41" s="1" t="s">
        <v>5</v>
      </c>
      <c r="C41" s="1" t="s">
        <v>189</v>
      </c>
      <c r="D41" s="8">
        <v>3138.59</v>
      </c>
      <c r="F41" s="9">
        <v>0</v>
      </c>
      <c r="G41" s="9">
        <v>220.42</v>
      </c>
      <c r="H41" s="9">
        <v>218.37</v>
      </c>
      <c r="I41" s="9">
        <v>252.63</v>
      </c>
      <c r="J41" s="9">
        <v>332.58</v>
      </c>
      <c r="K41" s="9">
        <v>277.61</v>
      </c>
      <c r="L41" s="9">
        <v>263.19</v>
      </c>
      <c r="M41" s="9">
        <v>263.19</v>
      </c>
      <c r="N41" s="9">
        <v>291.11</v>
      </c>
      <c r="O41" s="9">
        <v>292.67</v>
      </c>
      <c r="P41" s="9">
        <v>294.16</v>
      </c>
      <c r="Q41" s="9">
        <v>432.66</v>
      </c>
      <c r="R41" s="9"/>
      <c r="S41" s="9">
        <v>0</v>
      </c>
      <c r="U41" s="8">
        <v>0</v>
      </c>
      <c r="V41" s="8">
        <v>3</v>
      </c>
      <c r="W41" s="8">
        <v>3</v>
      </c>
      <c r="X41" s="8">
        <v>4</v>
      </c>
      <c r="Y41" s="8">
        <v>4</v>
      </c>
      <c r="Z41" s="8">
        <v>4</v>
      </c>
      <c r="AA41" s="8">
        <v>4</v>
      </c>
      <c r="AB41" s="8">
        <v>4</v>
      </c>
      <c r="AC41" s="8">
        <v>4</v>
      </c>
      <c r="AD41" s="8">
        <v>4</v>
      </c>
      <c r="AE41" s="8">
        <v>4</v>
      </c>
      <c r="AF41" s="8">
        <v>5</v>
      </c>
      <c r="AG41" s="29">
        <v>3.5833333333333335</v>
      </c>
    </row>
    <row r="42" spans="1:33" ht="12.75">
      <c r="A42" s="1">
        <v>404755</v>
      </c>
      <c r="B42" s="1" t="s">
        <v>5</v>
      </c>
      <c r="C42" s="1" t="s">
        <v>189</v>
      </c>
      <c r="D42" s="8">
        <v>921.75</v>
      </c>
      <c r="F42" s="9">
        <v>175.48</v>
      </c>
      <c r="G42" s="9">
        <v>175.48</v>
      </c>
      <c r="H42" s="9">
        <v>175.48</v>
      </c>
      <c r="I42" s="9">
        <v>224.98</v>
      </c>
      <c r="J42" s="9">
        <v>170.33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/>
      <c r="S42" s="9">
        <v>0</v>
      </c>
      <c r="U42" s="8">
        <v>2</v>
      </c>
      <c r="V42" s="8">
        <v>2</v>
      </c>
      <c r="W42" s="8">
        <v>2</v>
      </c>
      <c r="X42" s="8">
        <v>3</v>
      </c>
      <c r="Y42" s="8">
        <v>4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29">
        <v>1.0833333333333333</v>
      </c>
    </row>
    <row r="43" spans="1:33" ht="12.75">
      <c r="A43" s="1">
        <v>405001</v>
      </c>
      <c r="B43" s="1" t="s">
        <v>5</v>
      </c>
      <c r="C43" s="1" t="s">
        <v>189</v>
      </c>
      <c r="D43" s="8">
        <v>660</v>
      </c>
      <c r="F43" s="9">
        <v>164.96</v>
      </c>
      <c r="G43" s="9">
        <v>164.96</v>
      </c>
      <c r="H43" s="9">
        <v>164.96</v>
      </c>
      <c r="I43" s="9">
        <v>165.12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/>
      <c r="S43" s="9">
        <v>0</v>
      </c>
      <c r="U43" s="8">
        <v>2</v>
      </c>
      <c r="V43" s="8">
        <v>2</v>
      </c>
      <c r="W43" s="8">
        <v>2</v>
      </c>
      <c r="X43" s="8">
        <v>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29">
        <v>0.6666666666666666</v>
      </c>
    </row>
    <row r="44" spans="1:33" ht="12.75">
      <c r="A44" s="1">
        <v>405300</v>
      </c>
      <c r="B44" s="1" t="s">
        <v>5</v>
      </c>
      <c r="C44" s="1" t="s">
        <v>189</v>
      </c>
      <c r="D44" s="8">
        <v>990</v>
      </c>
      <c r="F44" s="9">
        <v>247.44</v>
      </c>
      <c r="G44" s="9">
        <v>247.44</v>
      </c>
      <c r="H44" s="9">
        <v>247.44</v>
      </c>
      <c r="I44" s="9">
        <v>247.68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/>
      <c r="S44" s="9">
        <v>0</v>
      </c>
      <c r="U44" s="8">
        <v>3</v>
      </c>
      <c r="V44" s="8">
        <v>3</v>
      </c>
      <c r="W44" s="8">
        <v>3</v>
      </c>
      <c r="X44" s="8">
        <v>3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29">
        <v>1</v>
      </c>
    </row>
    <row r="45" spans="1:33" ht="12.75">
      <c r="A45" s="1">
        <v>405500</v>
      </c>
      <c r="B45" s="1" t="s">
        <v>5</v>
      </c>
      <c r="C45" s="1" t="s">
        <v>189</v>
      </c>
      <c r="D45" s="8">
        <v>6048.51</v>
      </c>
      <c r="F45" s="9">
        <v>167.05</v>
      </c>
      <c r="G45" s="9">
        <v>164.96</v>
      </c>
      <c r="H45" s="9">
        <v>164.96</v>
      </c>
      <c r="I45" s="9">
        <v>165.12</v>
      </c>
      <c r="J45" s="9">
        <v>621.92</v>
      </c>
      <c r="K45" s="9">
        <v>660.88</v>
      </c>
      <c r="L45" s="9">
        <v>660.36</v>
      </c>
      <c r="M45" s="9">
        <v>658.28</v>
      </c>
      <c r="N45" s="9">
        <v>657.68</v>
      </c>
      <c r="O45" s="9">
        <v>657.6</v>
      </c>
      <c r="P45" s="9">
        <v>717.4</v>
      </c>
      <c r="Q45" s="9">
        <v>752.3</v>
      </c>
      <c r="R45" s="9"/>
      <c r="S45" s="9">
        <v>0</v>
      </c>
      <c r="U45" s="8">
        <v>2</v>
      </c>
      <c r="V45" s="8">
        <v>2</v>
      </c>
      <c r="W45" s="8">
        <v>2</v>
      </c>
      <c r="X45" s="8">
        <v>2</v>
      </c>
      <c r="Y45" s="8">
        <v>8</v>
      </c>
      <c r="Z45" s="8">
        <v>8</v>
      </c>
      <c r="AA45" s="8">
        <v>8</v>
      </c>
      <c r="AB45" s="8">
        <v>8</v>
      </c>
      <c r="AC45" s="8">
        <v>8</v>
      </c>
      <c r="AD45" s="8">
        <v>8</v>
      </c>
      <c r="AE45" s="8">
        <v>8</v>
      </c>
      <c r="AF45" s="8">
        <v>8</v>
      </c>
      <c r="AG45" s="29">
        <v>6</v>
      </c>
    </row>
    <row r="46" spans="1:33" ht="12.75">
      <c r="A46" s="1">
        <v>405760</v>
      </c>
      <c r="B46" s="1" t="s">
        <v>5</v>
      </c>
      <c r="C46" s="1" t="s">
        <v>189</v>
      </c>
      <c r="D46" s="8">
        <v>3691.38</v>
      </c>
      <c r="F46" s="9">
        <v>335.78</v>
      </c>
      <c r="G46" s="9">
        <v>336.18</v>
      </c>
      <c r="H46" s="9">
        <v>336.28</v>
      </c>
      <c r="I46" s="9">
        <v>335.91</v>
      </c>
      <c r="J46" s="9">
        <v>335.51</v>
      </c>
      <c r="K46" s="9">
        <v>335.51</v>
      </c>
      <c r="L46" s="9">
        <v>263.43</v>
      </c>
      <c r="M46" s="9">
        <v>246.63</v>
      </c>
      <c r="N46" s="9">
        <v>246.63</v>
      </c>
      <c r="O46" s="9">
        <v>259.92</v>
      </c>
      <c r="P46" s="9">
        <v>329.8</v>
      </c>
      <c r="Q46" s="9">
        <v>329.8</v>
      </c>
      <c r="R46" s="9"/>
      <c r="S46" s="9">
        <v>0</v>
      </c>
      <c r="U46" s="8">
        <v>4</v>
      </c>
      <c r="V46" s="8">
        <v>4</v>
      </c>
      <c r="W46" s="8">
        <v>4</v>
      </c>
      <c r="X46" s="8">
        <v>5</v>
      </c>
      <c r="Y46" s="8">
        <v>4</v>
      </c>
      <c r="Z46" s="8">
        <v>4</v>
      </c>
      <c r="AA46" s="8">
        <v>4</v>
      </c>
      <c r="AB46" s="8">
        <v>3</v>
      </c>
      <c r="AC46" s="8">
        <v>3</v>
      </c>
      <c r="AD46" s="8">
        <v>4</v>
      </c>
      <c r="AE46" s="8">
        <v>4</v>
      </c>
      <c r="AF46" s="8">
        <v>4</v>
      </c>
      <c r="AG46" s="29">
        <v>3.9166666666666665</v>
      </c>
    </row>
    <row r="47" spans="1:33" ht="12.75">
      <c r="A47" s="1">
        <v>406001</v>
      </c>
      <c r="B47" s="1" t="s">
        <v>5</v>
      </c>
      <c r="C47" s="1" t="s">
        <v>189</v>
      </c>
      <c r="D47" s="8">
        <v>4510.74</v>
      </c>
      <c r="F47" s="9">
        <v>309.14</v>
      </c>
      <c r="G47" s="9">
        <v>309.14</v>
      </c>
      <c r="H47" s="9">
        <v>379.18</v>
      </c>
      <c r="I47" s="9">
        <v>455.63</v>
      </c>
      <c r="J47" s="9">
        <v>655.74</v>
      </c>
      <c r="K47" s="9">
        <v>332.38</v>
      </c>
      <c r="L47" s="9">
        <v>330.82</v>
      </c>
      <c r="M47" s="9">
        <v>330.62</v>
      </c>
      <c r="N47" s="9">
        <v>414.91</v>
      </c>
      <c r="O47" s="9">
        <v>330.26</v>
      </c>
      <c r="P47" s="9">
        <v>331.46</v>
      </c>
      <c r="Q47" s="9">
        <v>331.46</v>
      </c>
      <c r="R47" s="9"/>
      <c r="S47" s="9">
        <v>0</v>
      </c>
      <c r="U47" s="8">
        <v>4</v>
      </c>
      <c r="V47" s="8">
        <v>4</v>
      </c>
      <c r="W47" s="8">
        <v>6</v>
      </c>
      <c r="X47" s="8">
        <v>6</v>
      </c>
      <c r="Y47" s="8">
        <v>7</v>
      </c>
      <c r="Z47" s="8">
        <v>4</v>
      </c>
      <c r="AA47" s="8">
        <v>4</v>
      </c>
      <c r="AB47" s="8">
        <v>4</v>
      </c>
      <c r="AC47" s="8">
        <v>5</v>
      </c>
      <c r="AD47" s="8">
        <v>4</v>
      </c>
      <c r="AE47" s="8">
        <v>4</v>
      </c>
      <c r="AF47" s="8">
        <v>4</v>
      </c>
      <c r="AG47" s="29">
        <v>4.666666666666667</v>
      </c>
    </row>
    <row r="48" spans="1:33" ht="12.75">
      <c r="A48" s="1">
        <v>406150</v>
      </c>
      <c r="B48" s="1" t="s">
        <v>5</v>
      </c>
      <c r="C48" s="1" t="s">
        <v>189</v>
      </c>
      <c r="D48" s="8">
        <v>247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82.1</v>
      </c>
      <c r="P48" s="9">
        <v>82.45</v>
      </c>
      <c r="Q48" s="9">
        <v>82.45</v>
      </c>
      <c r="R48" s="9"/>
      <c r="S48" s="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1</v>
      </c>
      <c r="AE48" s="8">
        <v>1</v>
      </c>
      <c r="AF48" s="8">
        <v>1</v>
      </c>
      <c r="AG48" s="29">
        <v>0.25</v>
      </c>
    </row>
    <row r="49" spans="1:33" ht="12.75">
      <c r="A49" s="1">
        <v>406550</v>
      </c>
      <c r="B49" s="1" t="s">
        <v>5</v>
      </c>
      <c r="C49" s="1" t="s">
        <v>189</v>
      </c>
      <c r="D49" s="8">
        <v>741.75</v>
      </c>
      <c r="F49" s="9">
        <v>82.48</v>
      </c>
      <c r="G49" s="9">
        <v>82.48</v>
      </c>
      <c r="H49" s="9">
        <v>82.48</v>
      </c>
      <c r="I49" s="9">
        <v>82.56</v>
      </c>
      <c r="J49" s="9">
        <v>82.56</v>
      </c>
      <c r="K49" s="9">
        <v>82.56</v>
      </c>
      <c r="L49" s="9">
        <v>82.21</v>
      </c>
      <c r="M49" s="9">
        <v>82.21</v>
      </c>
      <c r="N49" s="9">
        <v>82.21</v>
      </c>
      <c r="O49" s="9">
        <v>0</v>
      </c>
      <c r="P49" s="9">
        <v>0</v>
      </c>
      <c r="Q49" s="9">
        <v>0</v>
      </c>
      <c r="R49" s="9"/>
      <c r="S49" s="9">
        <v>0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>
        <v>0</v>
      </c>
      <c r="AE49" s="8">
        <v>0</v>
      </c>
      <c r="AF49" s="8">
        <v>0</v>
      </c>
      <c r="AG49" s="29">
        <v>0.75</v>
      </c>
    </row>
    <row r="50" spans="1:33" ht="12.75">
      <c r="A50" s="1">
        <v>406600</v>
      </c>
      <c r="B50" s="1" t="s">
        <v>5</v>
      </c>
      <c r="C50" s="1" t="s">
        <v>189</v>
      </c>
      <c r="D50" s="8">
        <v>739.1</v>
      </c>
      <c r="F50" s="9">
        <v>72.74</v>
      </c>
      <c r="G50" s="9">
        <v>72.74</v>
      </c>
      <c r="H50" s="9">
        <v>72.74</v>
      </c>
      <c r="I50" s="9">
        <v>72.83</v>
      </c>
      <c r="J50" s="9">
        <v>72.83</v>
      </c>
      <c r="K50" s="9">
        <v>72.83</v>
      </c>
      <c r="L50" s="9">
        <v>72.43</v>
      </c>
      <c r="M50" s="9">
        <v>72.43</v>
      </c>
      <c r="N50" s="9">
        <v>72.43</v>
      </c>
      <c r="O50" s="9">
        <v>0</v>
      </c>
      <c r="P50" s="9">
        <v>42.45</v>
      </c>
      <c r="Q50" s="9">
        <v>42.65</v>
      </c>
      <c r="R50" s="9"/>
      <c r="S50" s="9">
        <v>0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>
        <v>0</v>
      </c>
      <c r="AE50" s="8">
        <v>1</v>
      </c>
      <c r="AF50" s="8">
        <v>1</v>
      </c>
      <c r="AG50" s="29">
        <v>0.9166666666666666</v>
      </c>
    </row>
    <row r="51" spans="1:33" ht="12.75">
      <c r="A51" s="1">
        <v>406750</v>
      </c>
      <c r="B51" s="1" t="s">
        <v>5</v>
      </c>
      <c r="C51" s="1" t="s">
        <v>189</v>
      </c>
      <c r="D51" s="8">
        <v>990.82</v>
      </c>
      <c r="F51" s="9">
        <v>82.48</v>
      </c>
      <c r="G51" s="9">
        <v>82.48</v>
      </c>
      <c r="H51" s="9">
        <v>82.48</v>
      </c>
      <c r="I51" s="9">
        <v>82.56</v>
      </c>
      <c r="J51" s="9">
        <v>82.56</v>
      </c>
      <c r="K51" s="9">
        <v>82.56</v>
      </c>
      <c r="L51" s="9">
        <v>82.21</v>
      </c>
      <c r="M51" s="9">
        <v>82.21</v>
      </c>
      <c r="N51" s="9">
        <v>82.21</v>
      </c>
      <c r="O51" s="9">
        <v>82.1</v>
      </c>
      <c r="P51" s="9">
        <v>84.52</v>
      </c>
      <c r="Q51" s="9">
        <v>82.45</v>
      </c>
      <c r="R51" s="9"/>
      <c r="S51" s="9">
        <v>0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>
        <v>1</v>
      </c>
      <c r="AE51" s="8">
        <v>1</v>
      </c>
      <c r="AF51" s="8">
        <v>1</v>
      </c>
      <c r="AG51" s="29">
        <v>1</v>
      </c>
    </row>
    <row r="52" spans="1:33" ht="12.75">
      <c r="A52" s="1">
        <v>407002</v>
      </c>
      <c r="B52" s="1" t="s">
        <v>5</v>
      </c>
      <c r="C52" s="1" t="s">
        <v>189</v>
      </c>
      <c r="D52" s="8">
        <v>17875.55</v>
      </c>
      <c r="F52" s="9">
        <v>1446.77</v>
      </c>
      <c r="G52" s="9">
        <v>1523.02</v>
      </c>
      <c r="H52" s="9">
        <v>1499.48</v>
      </c>
      <c r="I52" s="9">
        <v>1687.87</v>
      </c>
      <c r="J52" s="9">
        <v>1463.69</v>
      </c>
      <c r="K52" s="9">
        <v>1487.6</v>
      </c>
      <c r="L52" s="9">
        <v>1779.37</v>
      </c>
      <c r="M52" s="9">
        <v>1404.14</v>
      </c>
      <c r="N52" s="9">
        <v>1456.82</v>
      </c>
      <c r="O52" s="9">
        <v>1524.68</v>
      </c>
      <c r="P52" s="9">
        <v>1238.82</v>
      </c>
      <c r="Q52" s="9">
        <v>1363.29</v>
      </c>
      <c r="R52" s="9"/>
      <c r="S52" s="9">
        <v>0</v>
      </c>
      <c r="U52" s="8">
        <v>19</v>
      </c>
      <c r="V52" s="8">
        <v>18</v>
      </c>
      <c r="W52" s="8">
        <v>19</v>
      </c>
      <c r="X52" s="8">
        <v>19</v>
      </c>
      <c r="Y52" s="8">
        <v>18</v>
      </c>
      <c r="Z52" s="8">
        <v>18</v>
      </c>
      <c r="AA52" s="8">
        <v>18</v>
      </c>
      <c r="AB52" s="8">
        <v>17</v>
      </c>
      <c r="AC52" s="8">
        <v>17</v>
      </c>
      <c r="AD52" s="8">
        <v>17</v>
      </c>
      <c r="AE52" s="8">
        <v>15</v>
      </c>
      <c r="AF52" s="8">
        <v>15</v>
      </c>
      <c r="AG52" s="29">
        <v>17.5</v>
      </c>
    </row>
    <row r="53" spans="1:33" ht="12.75">
      <c r="A53" s="1">
        <v>407006</v>
      </c>
      <c r="B53" s="1" t="s">
        <v>5</v>
      </c>
      <c r="C53" s="1" t="s">
        <v>189</v>
      </c>
      <c r="D53" s="8">
        <v>1275.09</v>
      </c>
      <c r="F53" s="9">
        <v>117.9</v>
      </c>
      <c r="G53" s="9">
        <v>117.9</v>
      </c>
      <c r="H53" s="9">
        <v>117.9</v>
      </c>
      <c r="I53" s="9">
        <v>117.98</v>
      </c>
      <c r="J53" s="9">
        <v>119.08</v>
      </c>
      <c r="K53" s="9">
        <v>126.38</v>
      </c>
      <c r="L53" s="9">
        <v>110.53</v>
      </c>
      <c r="M53" s="9">
        <v>90.71</v>
      </c>
      <c r="N53" s="9">
        <v>92.91</v>
      </c>
      <c r="O53" s="9">
        <v>92.3</v>
      </c>
      <c r="P53" s="9">
        <v>86.25</v>
      </c>
      <c r="Q53" s="9">
        <v>85.25</v>
      </c>
      <c r="R53" s="9"/>
      <c r="S53" s="9">
        <v>0</v>
      </c>
      <c r="U53" s="8">
        <v>2</v>
      </c>
      <c r="V53" s="8">
        <v>2</v>
      </c>
      <c r="W53" s="8">
        <v>2</v>
      </c>
      <c r="X53" s="8">
        <v>2</v>
      </c>
      <c r="Y53" s="8">
        <v>2</v>
      </c>
      <c r="Z53" s="8">
        <v>2</v>
      </c>
      <c r="AA53" s="8">
        <v>2</v>
      </c>
      <c r="AB53" s="8">
        <v>1</v>
      </c>
      <c r="AC53" s="8">
        <v>1</v>
      </c>
      <c r="AD53" s="8">
        <v>1</v>
      </c>
      <c r="AE53" s="8">
        <v>1</v>
      </c>
      <c r="AF53" s="8">
        <v>1</v>
      </c>
      <c r="AG53" s="29">
        <v>1.5833333333333333</v>
      </c>
    </row>
    <row r="54" spans="1:33" ht="12.75">
      <c r="A54" s="1">
        <v>407020</v>
      </c>
      <c r="B54" s="1" t="s">
        <v>5</v>
      </c>
      <c r="C54" s="1" t="s">
        <v>189</v>
      </c>
      <c r="D54" s="8">
        <v>4267.7</v>
      </c>
      <c r="F54" s="9">
        <v>412.4</v>
      </c>
      <c r="G54" s="9">
        <v>329.92</v>
      </c>
      <c r="H54" s="9">
        <v>329.92</v>
      </c>
      <c r="I54" s="9">
        <v>330.24</v>
      </c>
      <c r="J54" s="9">
        <v>330.24</v>
      </c>
      <c r="K54" s="9">
        <v>330.24</v>
      </c>
      <c r="L54" s="9">
        <v>328.84</v>
      </c>
      <c r="M54" s="9">
        <v>328.84</v>
      </c>
      <c r="N54" s="9">
        <v>328.84</v>
      </c>
      <c r="O54" s="9">
        <v>393.72</v>
      </c>
      <c r="P54" s="9">
        <v>412.25</v>
      </c>
      <c r="Q54" s="9">
        <v>412.25</v>
      </c>
      <c r="R54" s="9"/>
      <c r="S54" s="9">
        <v>0</v>
      </c>
      <c r="U54" s="8">
        <v>5</v>
      </c>
      <c r="V54" s="8">
        <v>4</v>
      </c>
      <c r="W54" s="8">
        <v>4</v>
      </c>
      <c r="X54" s="8">
        <v>4</v>
      </c>
      <c r="Y54" s="8">
        <v>4</v>
      </c>
      <c r="Z54" s="8">
        <v>4</v>
      </c>
      <c r="AA54" s="8">
        <v>4</v>
      </c>
      <c r="AB54" s="8">
        <v>4</v>
      </c>
      <c r="AC54" s="8">
        <v>4</v>
      </c>
      <c r="AD54" s="8">
        <v>5</v>
      </c>
      <c r="AE54" s="8">
        <v>5</v>
      </c>
      <c r="AF54" s="8">
        <v>5</v>
      </c>
      <c r="AG54" s="29">
        <v>4.333333333333333</v>
      </c>
    </row>
    <row r="55" spans="1:33" ht="12.75">
      <c r="A55" s="1">
        <v>407050</v>
      </c>
      <c r="B55" s="1" t="s">
        <v>5</v>
      </c>
      <c r="C55" s="1" t="s">
        <v>189</v>
      </c>
      <c r="D55" s="8">
        <v>2470.2</v>
      </c>
      <c r="F55" s="9">
        <v>256.93</v>
      </c>
      <c r="G55" s="9">
        <v>256.93</v>
      </c>
      <c r="H55" s="9">
        <v>256.93</v>
      </c>
      <c r="I55" s="9">
        <v>257.14</v>
      </c>
      <c r="J55" s="9">
        <v>257.14</v>
      </c>
      <c r="K55" s="9">
        <v>197.07</v>
      </c>
      <c r="L55" s="9">
        <v>164.52</v>
      </c>
      <c r="M55" s="9">
        <v>164.42</v>
      </c>
      <c r="N55" s="9">
        <v>164.42</v>
      </c>
      <c r="O55" s="9">
        <v>164.2</v>
      </c>
      <c r="P55" s="9">
        <v>164.9</v>
      </c>
      <c r="Q55" s="9">
        <v>165.6</v>
      </c>
      <c r="R55" s="9"/>
      <c r="S55" s="9">
        <v>0</v>
      </c>
      <c r="U55" s="8">
        <v>3</v>
      </c>
      <c r="V55" s="8">
        <v>3</v>
      </c>
      <c r="W55" s="8">
        <v>3</v>
      </c>
      <c r="X55" s="8">
        <v>3</v>
      </c>
      <c r="Y55" s="8">
        <v>3</v>
      </c>
      <c r="Z55" s="8">
        <v>3</v>
      </c>
      <c r="AA55" s="8">
        <v>2</v>
      </c>
      <c r="AB55" s="8">
        <v>2</v>
      </c>
      <c r="AC55" s="8">
        <v>2</v>
      </c>
      <c r="AD55" s="8">
        <v>2</v>
      </c>
      <c r="AE55" s="8">
        <v>2</v>
      </c>
      <c r="AF55" s="8">
        <v>2</v>
      </c>
      <c r="AG55" s="29">
        <v>2.5</v>
      </c>
    </row>
    <row r="56" spans="1:33" ht="12.75">
      <c r="A56" s="1">
        <v>407060</v>
      </c>
      <c r="B56" s="1" t="s">
        <v>5</v>
      </c>
      <c r="C56" s="1" t="s">
        <v>189</v>
      </c>
      <c r="D56" s="8">
        <v>1018.75</v>
      </c>
      <c r="F56" s="9">
        <v>82.48</v>
      </c>
      <c r="G56" s="9">
        <v>82.48</v>
      </c>
      <c r="H56" s="9">
        <v>82.48</v>
      </c>
      <c r="I56" s="9">
        <v>82.56</v>
      </c>
      <c r="J56" s="9">
        <v>82.56</v>
      </c>
      <c r="K56" s="9">
        <v>82.56</v>
      </c>
      <c r="L56" s="9">
        <v>82.21</v>
      </c>
      <c r="M56" s="9">
        <v>82.21</v>
      </c>
      <c r="N56" s="9">
        <v>82.21</v>
      </c>
      <c r="O56" s="9">
        <v>82.1</v>
      </c>
      <c r="P56" s="9">
        <v>102.45</v>
      </c>
      <c r="Q56" s="9">
        <v>92.45</v>
      </c>
      <c r="R56" s="9"/>
      <c r="S56" s="9">
        <v>0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>
        <v>1</v>
      </c>
      <c r="AE56" s="8">
        <v>1</v>
      </c>
      <c r="AF56" s="8">
        <v>1</v>
      </c>
      <c r="AG56" s="29">
        <v>1</v>
      </c>
    </row>
    <row r="57" spans="1:33" ht="12.75">
      <c r="A57" s="1">
        <v>407100</v>
      </c>
      <c r="B57" s="1" t="s">
        <v>5</v>
      </c>
      <c r="C57" s="1" t="s">
        <v>189</v>
      </c>
      <c r="D57" s="8">
        <v>3130.77</v>
      </c>
      <c r="F57" s="9">
        <v>164.96</v>
      </c>
      <c r="G57" s="9">
        <v>247.44</v>
      </c>
      <c r="H57" s="9">
        <v>247.44</v>
      </c>
      <c r="I57" s="9">
        <v>247.68</v>
      </c>
      <c r="J57" s="9">
        <v>247.68</v>
      </c>
      <c r="K57" s="9">
        <v>247.68</v>
      </c>
      <c r="L57" s="9">
        <v>246.63</v>
      </c>
      <c r="M57" s="9">
        <v>246.63</v>
      </c>
      <c r="N57" s="9">
        <v>246.63</v>
      </c>
      <c r="O57" s="9">
        <v>328.4</v>
      </c>
      <c r="P57" s="9">
        <v>329.8</v>
      </c>
      <c r="Q57" s="9">
        <v>329.8</v>
      </c>
      <c r="R57" s="9"/>
      <c r="S57" s="9">
        <v>0</v>
      </c>
      <c r="U57" s="8">
        <v>2</v>
      </c>
      <c r="V57" s="8">
        <v>3</v>
      </c>
      <c r="W57" s="8">
        <v>3</v>
      </c>
      <c r="X57" s="8">
        <v>3</v>
      </c>
      <c r="Y57" s="8">
        <v>3</v>
      </c>
      <c r="Z57" s="8">
        <v>3</v>
      </c>
      <c r="AA57" s="8">
        <v>3</v>
      </c>
      <c r="AB57" s="8">
        <v>3</v>
      </c>
      <c r="AC57" s="8">
        <v>3</v>
      </c>
      <c r="AD57" s="8">
        <v>4</v>
      </c>
      <c r="AE57" s="8">
        <v>4</v>
      </c>
      <c r="AF57" s="8">
        <v>4</v>
      </c>
      <c r="AG57" s="29">
        <v>3.1666666666666665</v>
      </c>
    </row>
    <row r="58" spans="1:33" ht="12.75">
      <c r="A58" s="1">
        <v>407400</v>
      </c>
      <c r="B58" s="1" t="s">
        <v>5</v>
      </c>
      <c r="C58" s="1" t="s">
        <v>189</v>
      </c>
      <c r="D58" s="8">
        <v>3395.14</v>
      </c>
      <c r="F58" s="9">
        <v>290.44</v>
      </c>
      <c r="G58" s="9">
        <v>284.64</v>
      </c>
      <c r="H58" s="9">
        <v>286.93</v>
      </c>
      <c r="I58" s="9">
        <v>287.86</v>
      </c>
      <c r="J58" s="9">
        <v>371.94</v>
      </c>
      <c r="K58" s="9">
        <v>372.14</v>
      </c>
      <c r="L58" s="9">
        <v>370.18</v>
      </c>
      <c r="M58" s="9">
        <v>347.2</v>
      </c>
      <c r="N58" s="9">
        <v>195.76</v>
      </c>
      <c r="O58" s="9">
        <v>195.45</v>
      </c>
      <c r="P58" s="9">
        <v>196.45</v>
      </c>
      <c r="Q58" s="9">
        <v>196.15</v>
      </c>
      <c r="R58" s="9"/>
      <c r="S58" s="9">
        <v>0</v>
      </c>
      <c r="U58" s="8">
        <v>4</v>
      </c>
      <c r="V58" s="8">
        <v>3</v>
      </c>
      <c r="W58" s="8">
        <v>3</v>
      </c>
      <c r="X58" s="8">
        <v>4</v>
      </c>
      <c r="Y58" s="8">
        <v>4</v>
      </c>
      <c r="Z58" s="8">
        <v>4</v>
      </c>
      <c r="AA58" s="8">
        <v>4</v>
      </c>
      <c r="AB58" s="8">
        <v>4</v>
      </c>
      <c r="AC58" s="8">
        <v>2</v>
      </c>
      <c r="AD58" s="8">
        <v>2</v>
      </c>
      <c r="AE58" s="8">
        <v>2</v>
      </c>
      <c r="AF58" s="8">
        <v>2</v>
      </c>
      <c r="AG58" s="29">
        <v>3.1666666666666665</v>
      </c>
    </row>
    <row r="59" spans="1:33" ht="12.75">
      <c r="A59" s="1">
        <v>407500</v>
      </c>
      <c r="B59" s="1" t="s">
        <v>5</v>
      </c>
      <c r="C59" s="1" t="s">
        <v>189</v>
      </c>
      <c r="D59" s="8">
        <v>4046.78</v>
      </c>
      <c r="F59" s="9">
        <v>231.54</v>
      </c>
      <c r="G59" s="9">
        <v>248.1</v>
      </c>
      <c r="H59" s="9">
        <v>306.13</v>
      </c>
      <c r="I59" s="9">
        <v>310.69</v>
      </c>
      <c r="J59" s="9">
        <v>313.97</v>
      </c>
      <c r="K59" s="9">
        <v>402.26</v>
      </c>
      <c r="L59" s="9">
        <v>400.61</v>
      </c>
      <c r="M59" s="9">
        <v>400.61</v>
      </c>
      <c r="N59" s="9">
        <v>400.91</v>
      </c>
      <c r="O59" s="9">
        <v>400.08</v>
      </c>
      <c r="P59" s="9">
        <v>329.98</v>
      </c>
      <c r="Q59" s="9">
        <v>301.9</v>
      </c>
      <c r="R59" s="9"/>
      <c r="S59" s="9">
        <v>0</v>
      </c>
      <c r="U59" s="8">
        <v>3</v>
      </c>
      <c r="V59" s="8">
        <v>4</v>
      </c>
      <c r="W59" s="8">
        <v>4</v>
      </c>
      <c r="X59" s="8">
        <v>4</v>
      </c>
      <c r="Y59" s="8">
        <v>4</v>
      </c>
      <c r="Z59" s="8">
        <v>5</v>
      </c>
      <c r="AA59" s="8">
        <v>5</v>
      </c>
      <c r="AB59" s="8">
        <v>5</v>
      </c>
      <c r="AC59" s="8">
        <v>5</v>
      </c>
      <c r="AD59" s="8">
        <v>5</v>
      </c>
      <c r="AE59" s="8">
        <v>4</v>
      </c>
      <c r="AF59" s="8">
        <v>4</v>
      </c>
      <c r="AG59" s="29">
        <v>4.333333333333333</v>
      </c>
    </row>
    <row r="60" spans="1:33" ht="12.75">
      <c r="A60" s="1">
        <v>407550</v>
      </c>
      <c r="B60" s="1" t="s">
        <v>5</v>
      </c>
      <c r="C60" s="1" t="s">
        <v>189</v>
      </c>
      <c r="D60" s="8">
        <v>3012.57</v>
      </c>
      <c r="F60" s="9">
        <v>236.22</v>
      </c>
      <c r="G60" s="9">
        <v>233.1</v>
      </c>
      <c r="H60" s="9">
        <v>233.56</v>
      </c>
      <c r="I60" s="9">
        <v>234.26</v>
      </c>
      <c r="J60" s="9">
        <v>292.96</v>
      </c>
      <c r="K60" s="9">
        <v>273.05</v>
      </c>
      <c r="L60" s="9">
        <v>221.19</v>
      </c>
      <c r="M60" s="9">
        <v>221.19</v>
      </c>
      <c r="N60" s="9">
        <v>149.42</v>
      </c>
      <c r="O60" s="9">
        <v>288.02</v>
      </c>
      <c r="P60" s="9">
        <v>314.8</v>
      </c>
      <c r="Q60" s="9">
        <v>314.8</v>
      </c>
      <c r="R60" s="9"/>
      <c r="S60" s="9">
        <v>0</v>
      </c>
      <c r="U60" s="8">
        <v>4</v>
      </c>
      <c r="V60" s="8">
        <v>4</v>
      </c>
      <c r="W60" s="8">
        <v>4</v>
      </c>
      <c r="X60" s="8">
        <v>4</v>
      </c>
      <c r="Y60" s="8">
        <v>4</v>
      </c>
      <c r="Z60" s="8">
        <v>4</v>
      </c>
      <c r="AA60" s="8">
        <v>3</v>
      </c>
      <c r="AB60" s="8">
        <v>3</v>
      </c>
      <c r="AC60" s="8">
        <v>2</v>
      </c>
      <c r="AD60" s="8">
        <v>4</v>
      </c>
      <c r="AE60" s="8">
        <v>4</v>
      </c>
      <c r="AF60" s="8">
        <v>4</v>
      </c>
      <c r="AG60" s="29">
        <v>3.6666666666666665</v>
      </c>
    </row>
    <row r="61" spans="1:33" ht="12.75">
      <c r="A61" s="1">
        <v>407600</v>
      </c>
      <c r="B61" s="1" t="s">
        <v>5</v>
      </c>
      <c r="C61" s="1" t="s">
        <v>189</v>
      </c>
      <c r="D61" s="8">
        <v>2991.51</v>
      </c>
      <c r="F61" s="9">
        <v>272.7</v>
      </c>
      <c r="G61" s="9">
        <v>247.44</v>
      </c>
      <c r="H61" s="9">
        <v>247.44</v>
      </c>
      <c r="I61" s="9">
        <v>247.68</v>
      </c>
      <c r="J61" s="9">
        <v>247.68</v>
      </c>
      <c r="K61" s="9">
        <v>247.68</v>
      </c>
      <c r="L61" s="9">
        <v>246.63</v>
      </c>
      <c r="M61" s="9">
        <v>246.63</v>
      </c>
      <c r="N61" s="9">
        <v>246.63</v>
      </c>
      <c r="O61" s="9">
        <v>246.3</v>
      </c>
      <c r="P61" s="9">
        <v>247.35</v>
      </c>
      <c r="Q61" s="9">
        <v>247.35</v>
      </c>
      <c r="R61" s="9"/>
      <c r="S61" s="9">
        <v>0</v>
      </c>
      <c r="U61" s="8">
        <v>4</v>
      </c>
      <c r="V61" s="8">
        <v>3</v>
      </c>
      <c r="W61" s="8">
        <v>3</v>
      </c>
      <c r="X61" s="8">
        <v>3</v>
      </c>
      <c r="Y61" s="8">
        <v>3</v>
      </c>
      <c r="Z61" s="8">
        <v>3</v>
      </c>
      <c r="AA61" s="8">
        <v>3</v>
      </c>
      <c r="AB61" s="8">
        <v>3</v>
      </c>
      <c r="AC61" s="8">
        <v>3</v>
      </c>
      <c r="AD61" s="8">
        <v>3</v>
      </c>
      <c r="AE61" s="8">
        <v>3</v>
      </c>
      <c r="AF61" s="8">
        <v>3</v>
      </c>
      <c r="AG61" s="29">
        <v>3.0833333333333335</v>
      </c>
    </row>
    <row r="62" spans="1:33" ht="12.75">
      <c r="A62" s="1">
        <v>407650</v>
      </c>
      <c r="B62" s="1" t="s">
        <v>5</v>
      </c>
      <c r="C62" s="1" t="s">
        <v>189</v>
      </c>
      <c r="D62" s="8">
        <v>4013.11</v>
      </c>
      <c r="F62" s="9">
        <v>303.72</v>
      </c>
      <c r="G62" s="9">
        <v>247.74</v>
      </c>
      <c r="H62" s="9">
        <v>247.84</v>
      </c>
      <c r="I62" s="9">
        <v>250.41</v>
      </c>
      <c r="J62" s="9">
        <v>329.8</v>
      </c>
      <c r="K62" s="9">
        <v>396.8</v>
      </c>
      <c r="L62" s="9">
        <v>415.83</v>
      </c>
      <c r="M62" s="9">
        <v>415.83</v>
      </c>
      <c r="N62" s="9">
        <v>415.83</v>
      </c>
      <c r="O62" s="9">
        <v>331.29</v>
      </c>
      <c r="P62" s="9">
        <v>329.01</v>
      </c>
      <c r="Q62" s="9">
        <v>329.01</v>
      </c>
      <c r="R62" s="9"/>
      <c r="S62" s="9">
        <v>0</v>
      </c>
      <c r="U62" s="8">
        <v>4</v>
      </c>
      <c r="V62" s="8">
        <v>3</v>
      </c>
      <c r="W62" s="8">
        <v>3</v>
      </c>
      <c r="X62" s="8">
        <v>4</v>
      </c>
      <c r="Y62" s="8">
        <v>4</v>
      </c>
      <c r="Z62" s="8">
        <v>5</v>
      </c>
      <c r="AA62" s="8">
        <v>5</v>
      </c>
      <c r="AB62" s="8">
        <v>5</v>
      </c>
      <c r="AC62" s="8">
        <v>5</v>
      </c>
      <c r="AD62" s="8">
        <v>5</v>
      </c>
      <c r="AE62" s="8">
        <v>4</v>
      </c>
      <c r="AF62" s="8">
        <v>4</v>
      </c>
      <c r="AG62" s="29">
        <v>4.25</v>
      </c>
    </row>
    <row r="63" spans="1:33" ht="12.75">
      <c r="A63" s="1">
        <v>407750</v>
      </c>
      <c r="B63" s="1" t="s">
        <v>5</v>
      </c>
      <c r="C63" s="1" t="s">
        <v>189</v>
      </c>
      <c r="D63" s="8">
        <v>4251.67</v>
      </c>
      <c r="F63" s="9">
        <v>378.26</v>
      </c>
      <c r="G63" s="9">
        <v>378.67</v>
      </c>
      <c r="H63" s="9">
        <v>374.93</v>
      </c>
      <c r="I63" s="9">
        <v>374.14</v>
      </c>
      <c r="J63" s="9">
        <v>379.97</v>
      </c>
      <c r="K63" s="9">
        <v>406.41</v>
      </c>
      <c r="L63" s="9">
        <v>404.38</v>
      </c>
      <c r="M63" s="9">
        <v>392.79</v>
      </c>
      <c r="N63" s="9">
        <v>316.95</v>
      </c>
      <c r="O63" s="9">
        <v>270.7</v>
      </c>
      <c r="P63" s="9">
        <v>268.18</v>
      </c>
      <c r="Q63" s="9">
        <v>306.29</v>
      </c>
      <c r="R63" s="9"/>
      <c r="S63" s="9">
        <v>0</v>
      </c>
      <c r="U63" s="8">
        <v>5</v>
      </c>
      <c r="V63" s="8">
        <v>5</v>
      </c>
      <c r="W63" s="8">
        <v>5</v>
      </c>
      <c r="X63" s="8">
        <v>5</v>
      </c>
      <c r="Y63" s="8">
        <v>5</v>
      </c>
      <c r="Z63" s="8">
        <v>5</v>
      </c>
      <c r="AA63" s="8">
        <v>5</v>
      </c>
      <c r="AB63" s="8">
        <v>5</v>
      </c>
      <c r="AC63" s="8">
        <v>4</v>
      </c>
      <c r="AD63" s="8">
        <v>4</v>
      </c>
      <c r="AE63" s="8">
        <v>3</v>
      </c>
      <c r="AF63" s="8">
        <v>4</v>
      </c>
      <c r="AG63" s="29">
        <v>4.583333333333333</v>
      </c>
    </row>
    <row r="64" spans="1:33" ht="12.75">
      <c r="A64" s="1">
        <v>407800</v>
      </c>
      <c r="B64" s="1" t="s">
        <v>5</v>
      </c>
      <c r="C64" s="1" t="s">
        <v>189</v>
      </c>
      <c r="D64" s="8">
        <v>1413.7</v>
      </c>
      <c r="F64" s="9">
        <v>185.83</v>
      </c>
      <c r="G64" s="9">
        <v>188.95</v>
      </c>
      <c r="H64" s="9">
        <v>250.85</v>
      </c>
      <c r="I64" s="9">
        <v>184.49</v>
      </c>
      <c r="J64" s="9">
        <v>105.05</v>
      </c>
      <c r="K64" s="9">
        <v>96.17</v>
      </c>
      <c r="L64" s="9">
        <v>94.47</v>
      </c>
      <c r="M64" s="9">
        <v>94.69</v>
      </c>
      <c r="N64" s="9">
        <v>95.95</v>
      </c>
      <c r="O64" s="9">
        <v>93.82</v>
      </c>
      <c r="P64" s="9">
        <v>12.23</v>
      </c>
      <c r="Q64" s="9">
        <v>11.2</v>
      </c>
      <c r="R64" s="9"/>
      <c r="S64" s="9">
        <v>0</v>
      </c>
      <c r="U64" s="8">
        <v>3</v>
      </c>
      <c r="V64" s="8">
        <v>3</v>
      </c>
      <c r="W64" s="8">
        <v>3</v>
      </c>
      <c r="X64" s="8">
        <v>3</v>
      </c>
      <c r="Y64" s="8">
        <v>3</v>
      </c>
      <c r="Z64" s="8">
        <v>2</v>
      </c>
      <c r="AA64" s="8">
        <v>2</v>
      </c>
      <c r="AB64" s="8">
        <v>2</v>
      </c>
      <c r="AC64" s="8">
        <v>2</v>
      </c>
      <c r="AD64" s="8">
        <v>2</v>
      </c>
      <c r="AE64" s="8">
        <v>1</v>
      </c>
      <c r="AF64" s="8">
        <v>1</v>
      </c>
      <c r="AG64" s="29">
        <v>2.25</v>
      </c>
    </row>
    <row r="65" spans="1:33" ht="12.75">
      <c r="A65" s="1">
        <v>408200</v>
      </c>
      <c r="B65" s="1" t="s">
        <v>5</v>
      </c>
      <c r="C65" s="1" t="s">
        <v>189</v>
      </c>
      <c r="D65" s="8">
        <v>3825.59</v>
      </c>
      <c r="F65" s="9">
        <v>247.44</v>
      </c>
      <c r="G65" s="9">
        <v>282.99</v>
      </c>
      <c r="H65" s="9">
        <v>329.92</v>
      </c>
      <c r="I65" s="9">
        <v>330.24</v>
      </c>
      <c r="J65" s="9">
        <v>330.24</v>
      </c>
      <c r="K65" s="9">
        <v>330.24</v>
      </c>
      <c r="L65" s="9">
        <v>328.84</v>
      </c>
      <c r="M65" s="9">
        <v>328.84</v>
      </c>
      <c r="N65" s="9">
        <v>328.84</v>
      </c>
      <c r="O65" s="9">
        <v>328.4</v>
      </c>
      <c r="P65" s="9">
        <v>329.8</v>
      </c>
      <c r="Q65" s="9">
        <v>329.8</v>
      </c>
      <c r="R65" s="9"/>
      <c r="S65" s="9">
        <v>0</v>
      </c>
      <c r="U65" s="8">
        <v>3</v>
      </c>
      <c r="V65" s="8">
        <v>4</v>
      </c>
      <c r="W65" s="8">
        <v>4</v>
      </c>
      <c r="X65" s="8">
        <v>4</v>
      </c>
      <c r="Y65" s="8">
        <v>4</v>
      </c>
      <c r="Z65" s="8">
        <v>4</v>
      </c>
      <c r="AA65" s="8">
        <v>4</v>
      </c>
      <c r="AB65" s="8">
        <v>4</v>
      </c>
      <c r="AC65" s="8">
        <v>4</v>
      </c>
      <c r="AD65" s="8">
        <v>4</v>
      </c>
      <c r="AE65" s="8">
        <v>4</v>
      </c>
      <c r="AF65" s="8">
        <v>4</v>
      </c>
      <c r="AG65" s="29">
        <v>3.9166666666666665</v>
      </c>
    </row>
    <row r="66" spans="1:33" ht="12.75">
      <c r="A66" s="1">
        <v>408502</v>
      </c>
      <c r="B66" s="1" t="s">
        <v>5</v>
      </c>
      <c r="C66" s="1" t="s">
        <v>189</v>
      </c>
      <c r="D66" s="8">
        <v>1660.67</v>
      </c>
      <c r="F66" s="9">
        <v>82.48</v>
      </c>
      <c r="G66" s="9">
        <v>82.48</v>
      </c>
      <c r="H66" s="9">
        <v>82.48</v>
      </c>
      <c r="I66" s="9">
        <v>85.37</v>
      </c>
      <c r="J66" s="9">
        <v>166.81</v>
      </c>
      <c r="K66" s="9">
        <v>166.81</v>
      </c>
      <c r="L66" s="9">
        <v>165.76</v>
      </c>
      <c r="M66" s="9">
        <v>165.76</v>
      </c>
      <c r="N66" s="9">
        <v>165.76</v>
      </c>
      <c r="O66" s="9">
        <v>165.42</v>
      </c>
      <c r="P66" s="9">
        <v>165.77</v>
      </c>
      <c r="Q66" s="9">
        <v>165.77</v>
      </c>
      <c r="R66" s="9"/>
      <c r="S66" s="9">
        <v>0</v>
      </c>
      <c r="U66" s="8">
        <v>1</v>
      </c>
      <c r="V66" s="8">
        <v>1</v>
      </c>
      <c r="W66" s="8">
        <v>1</v>
      </c>
      <c r="X66" s="8">
        <v>2</v>
      </c>
      <c r="Y66" s="8">
        <v>2</v>
      </c>
      <c r="Z66" s="8">
        <v>2</v>
      </c>
      <c r="AA66" s="8">
        <v>2</v>
      </c>
      <c r="AB66" s="8">
        <v>2</v>
      </c>
      <c r="AC66" s="8">
        <v>2</v>
      </c>
      <c r="AD66" s="8">
        <v>2</v>
      </c>
      <c r="AE66" s="8">
        <v>2</v>
      </c>
      <c r="AF66" s="8">
        <v>2</v>
      </c>
      <c r="AG66" s="29">
        <v>1.75</v>
      </c>
    </row>
    <row r="67" spans="1:33" ht="12.75">
      <c r="A67" s="1">
        <v>409001</v>
      </c>
      <c r="B67" s="1" t="s">
        <v>5</v>
      </c>
      <c r="C67" s="1" t="s">
        <v>189</v>
      </c>
      <c r="D67" s="8">
        <v>3802.85</v>
      </c>
      <c r="F67" s="9">
        <v>878.73</v>
      </c>
      <c r="G67" s="9">
        <v>277.86</v>
      </c>
      <c r="H67" s="9">
        <v>277.86</v>
      </c>
      <c r="I67" s="9">
        <v>278.1</v>
      </c>
      <c r="J67" s="9">
        <v>278.1</v>
      </c>
      <c r="K67" s="9">
        <v>249.1</v>
      </c>
      <c r="L67" s="9">
        <v>246.63</v>
      </c>
      <c r="M67" s="9">
        <v>328.84</v>
      </c>
      <c r="N67" s="9">
        <v>246.63</v>
      </c>
      <c r="O67" s="9">
        <v>246.3</v>
      </c>
      <c r="P67" s="9">
        <v>247.35</v>
      </c>
      <c r="Q67" s="9">
        <v>247.35</v>
      </c>
      <c r="R67" s="9"/>
      <c r="S67" s="9">
        <v>0</v>
      </c>
      <c r="U67" s="8">
        <v>6</v>
      </c>
      <c r="V67" s="8">
        <v>4</v>
      </c>
      <c r="W67" s="8">
        <v>4</v>
      </c>
      <c r="X67" s="8">
        <v>4</v>
      </c>
      <c r="Y67" s="8">
        <v>4</v>
      </c>
      <c r="Z67" s="8">
        <v>4</v>
      </c>
      <c r="AA67" s="8">
        <v>3</v>
      </c>
      <c r="AB67" s="8">
        <v>4</v>
      </c>
      <c r="AC67" s="8">
        <v>3</v>
      </c>
      <c r="AD67" s="8">
        <v>3</v>
      </c>
      <c r="AE67" s="8">
        <v>3</v>
      </c>
      <c r="AF67" s="8">
        <v>3</v>
      </c>
      <c r="AG67" s="29">
        <v>3.75</v>
      </c>
    </row>
    <row r="68" spans="1:33" ht="12.75">
      <c r="A68" s="1">
        <v>409150</v>
      </c>
      <c r="B68" s="1" t="s">
        <v>5</v>
      </c>
      <c r="C68" s="1" t="s">
        <v>189</v>
      </c>
      <c r="D68" s="8">
        <v>2057.23</v>
      </c>
      <c r="F68" s="9">
        <v>174.45</v>
      </c>
      <c r="G68" s="9">
        <v>174.45</v>
      </c>
      <c r="H68" s="9">
        <v>174.45</v>
      </c>
      <c r="I68" s="9">
        <v>174.58</v>
      </c>
      <c r="J68" s="9">
        <v>175.62</v>
      </c>
      <c r="K68" s="9">
        <v>196.42</v>
      </c>
      <c r="L68" s="9">
        <v>164.42</v>
      </c>
      <c r="M68" s="9">
        <v>164.42</v>
      </c>
      <c r="N68" s="9">
        <v>164.42</v>
      </c>
      <c r="O68" s="9">
        <v>164.2</v>
      </c>
      <c r="P68" s="9">
        <v>164.9</v>
      </c>
      <c r="Q68" s="9">
        <v>164.9</v>
      </c>
      <c r="R68" s="9"/>
      <c r="S68" s="9">
        <v>0</v>
      </c>
      <c r="U68" s="8">
        <v>2</v>
      </c>
      <c r="V68" s="8">
        <v>2</v>
      </c>
      <c r="W68" s="8">
        <v>2</v>
      </c>
      <c r="X68" s="8">
        <v>2</v>
      </c>
      <c r="Y68" s="8">
        <v>2</v>
      </c>
      <c r="Z68" s="8">
        <v>2</v>
      </c>
      <c r="AA68" s="8">
        <v>2</v>
      </c>
      <c r="AB68" s="8">
        <v>2</v>
      </c>
      <c r="AC68" s="8">
        <v>2</v>
      </c>
      <c r="AD68" s="8">
        <v>2</v>
      </c>
      <c r="AE68" s="8">
        <v>2</v>
      </c>
      <c r="AF68" s="8">
        <v>2</v>
      </c>
      <c r="AG68" s="29">
        <v>2</v>
      </c>
    </row>
    <row r="69" spans="1:33" ht="12.75">
      <c r="A69" s="1">
        <v>409200</v>
      </c>
      <c r="B69" s="1" t="s">
        <v>5</v>
      </c>
      <c r="C69" s="1" t="s">
        <v>189</v>
      </c>
      <c r="D69" s="8">
        <v>1168.75</v>
      </c>
      <c r="F69" s="9">
        <v>97.48</v>
      </c>
      <c r="G69" s="9">
        <v>97.48</v>
      </c>
      <c r="H69" s="9">
        <v>97.48</v>
      </c>
      <c r="I69" s="9">
        <v>97.56</v>
      </c>
      <c r="J69" s="9">
        <v>97.56</v>
      </c>
      <c r="K69" s="9">
        <v>97.56</v>
      </c>
      <c r="L69" s="9">
        <v>97.21</v>
      </c>
      <c r="M69" s="9">
        <v>97.21</v>
      </c>
      <c r="N69" s="9">
        <v>97.21</v>
      </c>
      <c r="O69" s="9">
        <v>97.1</v>
      </c>
      <c r="P69" s="9">
        <v>97.45</v>
      </c>
      <c r="Q69" s="9">
        <v>97.45</v>
      </c>
      <c r="R69" s="9"/>
      <c r="S69" s="9">
        <v>0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1</v>
      </c>
      <c r="AF69" s="8">
        <v>1</v>
      </c>
      <c r="AG69" s="29">
        <v>1</v>
      </c>
    </row>
    <row r="70" spans="1:33" ht="12.75">
      <c r="A70" s="1">
        <v>409250</v>
      </c>
      <c r="B70" s="1" t="s">
        <v>5</v>
      </c>
      <c r="C70" s="1" t="s">
        <v>189</v>
      </c>
      <c r="D70" s="8">
        <v>1240.21</v>
      </c>
      <c r="F70" s="9">
        <v>103.51</v>
      </c>
      <c r="G70" s="9">
        <v>103.51</v>
      </c>
      <c r="H70" s="9">
        <v>103.51</v>
      </c>
      <c r="I70" s="9">
        <v>103.63</v>
      </c>
      <c r="J70" s="9">
        <v>103.63</v>
      </c>
      <c r="K70" s="9">
        <v>103.63</v>
      </c>
      <c r="L70" s="9">
        <v>103.1</v>
      </c>
      <c r="M70" s="9">
        <v>103.1</v>
      </c>
      <c r="N70" s="9">
        <v>103.1</v>
      </c>
      <c r="O70" s="9">
        <v>102.93</v>
      </c>
      <c r="P70" s="9">
        <v>103.28</v>
      </c>
      <c r="Q70" s="9">
        <v>103.28</v>
      </c>
      <c r="R70" s="9"/>
      <c r="S70" s="9">
        <v>0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>
        <v>1</v>
      </c>
      <c r="AE70" s="8">
        <v>1</v>
      </c>
      <c r="AF70" s="8">
        <v>1</v>
      </c>
      <c r="AG70" s="29">
        <v>1</v>
      </c>
    </row>
    <row r="71" spans="1:33" ht="12.75">
      <c r="A71" s="1">
        <v>409300</v>
      </c>
      <c r="B71" s="1" t="s">
        <v>5</v>
      </c>
      <c r="C71" s="1" t="s">
        <v>189</v>
      </c>
      <c r="D71" s="8">
        <v>5129.84</v>
      </c>
      <c r="F71" s="9">
        <v>423.34</v>
      </c>
      <c r="G71" s="9">
        <v>423.34</v>
      </c>
      <c r="H71" s="9">
        <v>423.46</v>
      </c>
      <c r="I71" s="9">
        <v>424.34</v>
      </c>
      <c r="J71" s="9">
        <v>423.76</v>
      </c>
      <c r="K71" s="9">
        <v>436</v>
      </c>
      <c r="L71" s="9">
        <v>432.81</v>
      </c>
      <c r="M71" s="9">
        <v>431.92</v>
      </c>
      <c r="N71" s="9">
        <v>424.22</v>
      </c>
      <c r="O71" s="9">
        <v>439.52</v>
      </c>
      <c r="P71" s="9">
        <v>423.68</v>
      </c>
      <c r="Q71" s="9">
        <v>423.45</v>
      </c>
      <c r="R71" s="9"/>
      <c r="S71" s="9">
        <v>0</v>
      </c>
      <c r="U71" s="8">
        <v>6</v>
      </c>
      <c r="V71" s="8">
        <v>6</v>
      </c>
      <c r="W71" s="8">
        <v>6</v>
      </c>
      <c r="X71" s="8">
        <v>6</v>
      </c>
      <c r="Y71" s="8">
        <v>6</v>
      </c>
      <c r="Z71" s="8">
        <v>6</v>
      </c>
      <c r="AA71" s="8">
        <v>6</v>
      </c>
      <c r="AB71" s="8">
        <v>6</v>
      </c>
      <c r="AC71" s="8">
        <v>6</v>
      </c>
      <c r="AD71" s="8">
        <v>6</v>
      </c>
      <c r="AE71" s="8">
        <v>6</v>
      </c>
      <c r="AF71" s="8">
        <v>6</v>
      </c>
      <c r="AG71" s="29">
        <v>6</v>
      </c>
    </row>
    <row r="72" spans="1:33" ht="12.75">
      <c r="A72" s="1">
        <v>409320</v>
      </c>
      <c r="B72" s="1" t="s">
        <v>5</v>
      </c>
      <c r="C72" s="1" t="s">
        <v>189</v>
      </c>
      <c r="D72" s="8">
        <v>988.75</v>
      </c>
      <c r="F72" s="9">
        <v>82.48</v>
      </c>
      <c r="G72" s="9">
        <v>82.48</v>
      </c>
      <c r="H72" s="9">
        <v>82.48</v>
      </c>
      <c r="I72" s="9">
        <v>82.56</v>
      </c>
      <c r="J72" s="9">
        <v>82.56</v>
      </c>
      <c r="K72" s="9">
        <v>82.56</v>
      </c>
      <c r="L72" s="9">
        <v>82.21</v>
      </c>
      <c r="M72" s="9">
        <v>82.21</v>
      </c>
      <c r="N72" s="9">
        <v>82.21</v>
      </c>
      <c r="O72" s="9">
        <v>82.1</v>
      </c>
      <c r="P72" s="9">
        <v>82.45</v>
      </c>
      <c r="Q72" s="9">
        <v>82.45</v>
      </c>
      <c r="R72" s="9"/>
      <c r="S72" s="9">
        <v>0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>
        <v>1</v>
      </c>
      <c r="AE72" s="8">
        <v>1</v>
      </c>
      <c r="AF72" s="8">
        <v>1</v>
      </c>
      <c r="AG72" s="29">
        <v>1</v>
      </c>
    </row>
    <row r="73" spans="1:33" ht="12.75">
      <c r="A73" s="1">
        <v>500000</v>
      </c>
      <c r="B73" s="1" t="s">
        <v>0</v>
      </c>
      <c r="C73" s="1" t="s">
        <v>190</v>
      </c>
      <c r="D73" s="8">
        <v>3696.3</v>
      </c>
      <c r="F73" s="9">
        <v>162.37</v>
      </c>
      <c r="G73" s="9">
        <v>197.64</v>
      </c>
      <c r="H73" s="9">
        <v>240.47</v>
      </c>
      <c r="I73" s="9">
        <v>237.14</v>
      </c>
      <c r="J73" s="9">
        <v>343.89</v>
      </c>
      <c r="K73" s="9">
        <v>426.84</v>
      </c>
      <c r="L73" s="9">
        <v>426.65</v>
      </c>
      <c r="M73" s="9">
        <v>406.44</v>
      </c>
      <c r="N73" s="9">
        <v>599.95</v>
      </c>
      <c r="O73" s="9">
        <v>235.88</v>
      </c>
      <c r="P73" s="9">
        <v>236.93</v>
      </c>
      <c r="Q73" s="9">
        <v>182.1</v>
      </c>
      <c r="R73" s="9"/>
      <c r="S73" s="9">
        <v>0</v>
      </c>
      <c r="U73" s="8">
        <v>3</v>
      </c>
      <c r="V73" s="8">
        <v>3</v>
      </c>
      <c r="W73" s="8">
        <v>3</v>
      </c>
      <c r="X73" s="8">
        <v>3</v>
      </c>
      <c r="Y73" s="8">
        <v>3</v>
      </c>
      <c r="Z73" s="8">
        <v>3</v>
      </c>
      <c r="AA73" s="8">
        <v>3</v>
      </c>
      <c r="AB73" s="8">
        <v>3</v>
      </c>
      <c r="AC73" s="8">
        <v>4</v>
      </c>
      <c r="AD73" s="8">
        <v>3</v>
      </c>
      <c r="AE73" s="8">
        <v>3</v>
      </c>
      <c r="AF73" s="8">
        <v>2</v>
      </c>
      <c r="AG73" s="29">
        <v>3</v>
      </c>
    </row>
    <row r="74" spans="1:33" ht="12.75">
      <c r="A74" s="1">
        <v>500200</v>
      </c>
      <c r="B74" s="1" t="s">
        <v>0</v>
      </c>
      <c r="C74" s="1" t="s">
        <v>190</v>
      </c>
      <c r="D74" s="8">
        <v>2936.01</v>
      </c>
      <c r="F74" s="9">
        <v>410.45</v>
      </c>
      <c r="G74" s="9">
        <v>406.05</v>
      </c>
      <c r="H74" s="9">
        <v>409.52</v>
      </c>
      <c r="I74" s="9">
        <v>408.53</v>
      </c>
      <c r="J74" s="9">
        <v>404</v>
      </c>
      <c r="K74" s="9">
        <v>329.2</v>
      </c>
      <c r="L74" s="9">
        <v>280.63</v>
      </c>
      <c r="M74" s="9">
        <v>205.42</v>
      </c>
      <c r="N74" s="9">
        <v>82.21</v>
      </c>
      <c r="O74" s="9">
        <v>0</v>
      </c>
      <c r="P74" s="9">
        <v>0</v>
      </c>
      <c r="Q74" s="9">
        <v>0</v>
      </c>
      <c r="R74" s="9"/>
      <c r="S74" s="9">
        <v>0</v>
      </c>
      <c r="U74" s="8">
        <v>6</v>
      </c>
      <c r="V74" s="8">
        <v>6</v>
      </c>
      <c r="W74" s="8">
        <v>6</v>
      </c>
      <c r="X74" s="8">
        <v>6</v>
      </c>
      <c r="Y74" s="8">
        <v>6</v>
      </c>
      <c r="Z74" s="8">
        <v>5</v>
      </c>
      <c r="AA74" s="8">
        <v>4</v>
      </c>
      <c r="AB74" s="8">
        <v>3</v>
      </c>
      <c r="AC74" s="8">
        <v>1</v>
      </c>
      <c r="AD74" s="8">
        <v>0</v>
      </c>
      <c r="AE74" s="8">
        <v>0</v>
      </c>
      <c r="AF74" s="8">
        <v>0</v>
      </c>
      <c r="AG74" s="29">
        <v>3.5833333333333335</v>
      </c>
    </row>
    <row r="75" spans="1:33" ht="12.75">
      <c r="A75" s="1">
        <v>501000</v>
      </c>
      <c r="B75" s="1" t="s">
        <v>0</v>
      </c>
      <c r="C75" s="1" t="s">
        <v>190</v>
      </c>
      <c r="D75" s="8">
        <v>963.7</v>
      </c>
      <c r="F75" s="9">
        <v>57.43</v>
      </c>
      <c r="G75" s="9">
        <v>82.48</v>
      </c>
      <c r="H75" s="9">
        <v>82.48</v>
      </c>
      <c r="I75" s="9">
        <v>82.56</v>
      </c>
      <c r="J75" s="9">
        <v>82.56</v>
      </c>
      <c r="K75" s="9">
        <v>82.56</v>
      </c>
      <c r="L75" s="9">
        <v>82.21</v>
      </c>
      <c r="M75" s="9">
        <v>82.21</v>
      </c>
      <c r="N75" s="9">
        <v>82.21</v>
      </c>
      <c r="O75" s="9">
        <v>82.1</v>
      </c>
      <c r="P75" s="9">
        <v>82.45</v>
      </c>
      <c r="Q75" s="9">
        <v>82.45</v>
      </c>
      <c r="R75" s="9"/>
      <c r="S75" s="9">
        <v>0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>
        <v>1</v>
      </c>
      <c r="AE75" s="8">
        <v>1</v>
      </c>
      <c r="AF75" s="8">
        <v>1</v>
      </c>
      <c r="AG75" s="29">
        <v>1</v>
      </c>
    </row>
    <row r="76" spans="1:33" ht="12.75">
      <c r="A76" s="1">
        <v>501200</v>
      </c>
      <c r="B76" s="1" t="s">
        <v>0</v>
      </c>
      <c r="C76" s="1" t="s">
        <v>190</v>
      </c>
      <c r="D76" s="8">
        <v>3699.6</v>
      </c>
      <c r="F76" s="9">
        <v>328.87</v>
      </c>
      <c r="G76" s="9">
        <v>306.68</v>
      </c>
      <c r="H76" s="9">
        <v>304.54</v>
      </c>
      <c r="I76" s="9">
        <v>308.47</v>
      </c>
      <c r="J76" s="9">
        <v>305.38</v>
      </c>
      <c r="K76" s="9">
        <v>312.95</v>
      </c>
      <c r="L76" s="9">
        <v>308.76</v>
      </c>
      <c r="M76" s="9">
        <v>340.77</v>
      </c>
      <c r="N76" s="9">
        <v>362.26</v>
      </c>
      <c r="O76" s="9">
        <v>361.52</v>
      </c>
      <c r="P76" s="9">
        <v>459.4</v>
      </c>
      <c r="Q76" s="9">
        <v>0</v>
      </c>
      <c r="R76" s="9"/>
      <c r="S76" s="9">
        <v>0</v>
      </c>
      <c r="U76" s="8">
        <v>4</v>
      </c>
      <c r="V76" s="8">
        <v>4</v>
      </c>
      <c r="W76" s="8">
        <v>4</v>
      </c>
      <c r="X76" s="8">
        <v>4</v>
      </c>
      <c r="Y76" s="8">
        <v>4</v>
      </c>
      <c r="Z76" s="8">
        <v>4</v>
      </c>
      <c r="AA76" s="8">
        <v>4</v>
      </c>
      <c r="AB76" s="8">
        <v>3</v>
      </c>
      <c r="AC76" s="8">
        <v>5</v>
      </c>
      <c r="AD76" s="8">
        <v>5</v>
      </c>
      <c r="AE76" s="8">
        <v>5</v>
      </c>
      <c r="AF76" s="8">
        <v>0</v>
      </c>
      <c r="AG76" s="29">
        <v>3.8333333333333335</v>
      </c>
    </row>
    <row r="77" spans="1:33" ht="12.75">
      <c r="A77" s="1">
        <v>501400</v>
      </c>
      <c r="B77" s="1" t="s">
        <v>0</v>
      </c>
      <c r="C77" s="1" t="s">
        <v>190</v>
      </c>
      <c r="D77" s="8">
        <v>4746.45</v>
      </c>
      <c r="F77" s="9">
        <v>330.72</v>
      </c>
      <c r="G77" s="9">
        <v>333.42</v>
      </c>
      <c r="H77" s="9">
        <v>422.8</v>
      </c>
      <c r="I77" s="9">
        <v>424</v>
      </c>
      <c r="J77" s="9">
        <v>425.5</v>
      </c>
      <c r="K77" s="9">
        <v>423</v>
      </c>
      <c r="L77" s="9">
        <v>421.35</v>
      </c>
      <c r="M77" s="9">
        <v>329.69</v>
      </c>
      <c r="N77" s="9">
        <v>611.64</v>
      </c>
      <c r="O77" s="9">
        <v>610.68</v>
      </c>
      <c r="P77" s="9">
        <v>413.65</v>
      </c>
      <c r="Q77" s="9">
        <v>0</v>
      </c>
      <c r="R77" s="9"/>
      <c r="S77" s="9">
        <v>0</v>
      </c>
      <c r="U77" s="8">
        <v>4</v>
      </c>
      <c r="V77" s="8">
        <v>4</v>
      </c>
      <c r="W77" s="8">
        <v>5</v>
      </c>
      <c r="X77" s="8">
        <v>5</v>
      </c>
      <c r="Y77" s="8">
        <v>5</v>
      </c>
      <c r="Z77" s="8">
        <v>5</v>
      </c>
      <c r="AA77" s="8">
        <v>5</v>
      </c>
      <c r="AB77" s="8">
        <v>4</v>
      </c>
      <c r="AC77" s="8">
        <v>7</v>
      </c>
      <c r="AD77" s="8">
        <v>7</v>
      </c>
      <c r="AE77" s="8">
        <v>5</v>
      </c>
      <c r="AF77" s="8">
        <v>0</v>
      </c>
      <c r="AG77" s="29">
        <v>4.666666666666667</v>
      </c>
    </row>
    <row r="78" spans="1:33" ht="12.75">
      <c r="A78" s="1">
        <v>501500</v>
      </c>
      <c r="B78" s="1" t="s">
        <v>0</v>
      </c>
      <c r="C78" s="1" t="s">
        <v>190</v>
      </c>
      <c r="D78" s="8">
        <v>6711.16</v>
      </c>
      <c r="F78" s="9">
        <v>653.06</v>
      </c>
      <c r="G78" s="9">
        <v>670.86</v>
      </c>
      <c r="H78" s="9">
        <v>747.91</v>
      </c>
      <c r="I78" s="9">
        <v>646.55</v>
      </c>
      <c r="J78" s="9">
        <v>814.32</v>
      </c>
      <c r="K78" s="9">
        <v>647.67</v>
      </c>
      <c r="L78" s="9">
        <v>658.8</v>
      </c>
      <c r="M78" s="9">
        <v>522.96</v>
      </c>
      <c r="N78" s="9">
        <v>254.93</v>
      </c>
      <c r="O78" s="9">
        <v>646.02</v>
      </c>
      <c r="P78" s="9">
        <v>448.08</v>
      </c>
      <c r="Q78" s="9">
        <v>0</v>
      </c>
      <c r="R78" s="9"/>
      <c r="S78" s="9">
        <v>0</v>
      </c>
      <c r="U78" s="8">
        <v>6</v>
      </c>
      <c r="V78" s="8">
        <v>6</v>
      </c>
      <c r="W78" s="8">
        <v>7</v>
      </c>
      <c r="X78" s="8">
        <v>6</v>
      </c>
      <c r="Y78" s="8">
        <v>6</v>
      </c>
      <c r="Z78" s="8">
        <v>6</v>
      </c>
      <c r="AA78" s="8">
        <v>6</v>
      </c>
      <c r="AB78" s="8">
        <v>5</v>
      </c>
      <c r="AC78" s="8">
        <v>3</v>
      </c>
      <c r="AD78" s="8">
        <v>5</v>
      </c>
      <c r="AE78" s="8">
        <v>5</v>
      </c>
      <c r="AF78" s="8">
        <v>0</v>
      </c>
      <c r="AG78" s="29">
        <v>5.083333333333333</v>
      </c>
    </row>
    <row r="79" spans="1:33" ht="12.75">
      <c r="A79" s="1">
        <v>502202</v>
      </c>
      <c r="B79" s="1" t="s">
        <v>0</v>
      </c>
      <c r="C79" s="1" t="s">
        <v>190</v>
      </c>
      <c r="D79" s="8">
        <v>4427.49</v>
      </c>
      <c r="F79" s="9">
        <v>411.7</v>
      </c>
      <c r="G79" s="9">
        <v>403.45</v>
      </c>
      <c r="H79" s="9">
        <v>292.57</v>
      </c>
      <c r="I79" s="9">
        <v>347.06</v>
      </c>
      <c r="J79" s="9">
        <v>387.38</v>
      </c>
      <c r="K79" s="9">
        <v>387.38</v>
      </c>
      <c r="L79" s="9">
        <v>385.62</v>
      </c>
      <c r="M79" s="9">
        <v>560.04</v>
      </c>
      <c r="N79" s="9">
        <v>364.73</v>
      </c>
      <c r="O79" s="9">
        <v>494.03</v>
      </c>
      <c r="P79" s="9">
        <v>393.53</v>
      </c>
      <c r="Q79" s="9">
        <v>0</v>
      </c>
      <c r="R79" s="9"/>
      <c r="S79" s="9">
        <v>0</v>
      </c>
      <c r="U79" s="8">
        <v>5</v>
      </c>
      <c r="V79" s="8">
        <v>4</v>
      </c>
      <c r="W79" s="8">
        <v>3</v>
      </c>
      <c r="X79" s="8">
        <v>4</v>
      </c>
      <c r="Y79" s="8">
        <v>4</v>
      </c>
      <c r="Z79" s="8">
        <v>4</v>
      </c>
      <c r="AA79" s="8">
        <v>4</v>
      </c>
      <c r="AB79" s="8">
        <v>6</v>
      </c>
      <c r="AC79" s="8">
        <v>4</v>
      </c>
      <c r="AD79" s="8">
        <v>2</v>
      </c>
      <c r="AE79" s="8">
        <v>4</v>
      </c>
      <c r="AF79" s="8">
        <v>0</v>
      </c>
      <c r="AG79" s="29">
        <v>3.6666666666666665</v>
      </c>
    </row>
    <row r="80" spans="1:33" ht="12.75">
      <c r="A80" s="1">
        <v>502220</v>
      </c>
      <c r="B80" s="1" t="s">
        <v>0</v>
      </c>
      <c r="C80" s="1" t="s">
        <v>190</v>
      </c>
      <c r="D80" s="8">
        <v>427.13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88.47</v>
      </c>
      <c r="N80" s="9">
        <v>87.51</v>
      </c>
      <c r="O80" s="9">
        <v>86.25</v>
      </c>
      <c r="P80" s="9">
        <v>0</v>
      </c>
      <c r="Q80" s="9">
        <v>164.9</v>
      </c>
      <c r="R80" s="9"/>
      <c r="S80" s="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1</v>
      </c>
      <c r="AC80" s="8">
        <v>1</v>
      </c>
      <c r="AD80" s="8">
        <v>1</v>
      </c>
      <c r="AE80" s="8">
        <v>0</v>
      </c>
      <c r="AF80" s="8">
        <v>2</v>
      </c>
      <c r="AG80" s="29">
        <v>0.4166666666666667</v>
      </c>
    </row>
    <row r="81" spans="1:33" ht="12.75">
      <c r="A81" s="1">
        <v>502230</v>
      </c>
      <c r="B81" s="1" t="s">
        <v>0</v>
      </c>
      <c r="C81" s="1" t="s">
        <v>190</v>
      </c>
      <c r="D81" s="8">
        <v>277.05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277.05</v>
      </c>
      <c r="R81" s="9"/>
      <c r="S81" s="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3</v>
      </c>
      <c r="AG81" s="29">
        <v>0.25</v>
      </c>
    </row>
    <row r="82" spans="1:33" ht="12.75">
      <c r="A82" s="1">
        <v>503000</v>
      </c>
      <c r="B82" s="1" t="s">
        <v>0</v>
      </c>
      <c r="C82" s="1" t="s">
        <v>190</v>
      </c>
      <c r="D82" s="8">
        <v>2474.83</v>
      </c>
      <c r="F82" s="9">
        <v>247.44</v>
      </c>
      <c r="G82" s="9">
        <v>248.24</v>
      </c>
      <c r="H82" s="9">
        <v>268.04</v>
      </c>
      <c r="I82" s="9">
        <v>268.08</v>
      </c>
      <c r="J82" s="9">
        <v>267.68</v>
      </c>
      <c r="K82" s="9">
        <v>260.58</v>
      </c>
      <c r="L82" s="9">
        <v>256.63</v>
      </c>
      <c r="M82" s="9">
        <v>164.42</v>
      </c>
      <c r="N82" s="9">
        <v>164.42</v>
      </c>
      <c r="O82" s="9">
        <v>164.2</v>
      </c>
      <c r="P82" s="9">
        <v>165.1</v>
      </c>
      <c r="Q82" s="9">
        <v>0</v>
      </c>
      <c r="R82" s="9"/>
      <c r="S82" s="9">
        <v>0</v>
      </c>
      <c r="U82" s="8">
        <v>3</v>
      </c>
      <c r="V82" s="8">
        <v>3</v>
      </c>
      <c r="W82" s="8">
        <v>3</v>
      </c>
      <c r="X82" s="8">
        <v>3</v>
      </c>
      <c r="Y82" s="8">
        <v>3</v>
      </c>
      <c r="Z82" s="8">
        <v>3</v>
      </c>
      <c r="AA82" s="8">
        <v>3</v>
      </c>
      <c r="AB82" s="8">
        <v>2</v>
      </c>
      <c r="AC82" s="8">
        <v>2</v>
      </c>
      <c r="AD82" s="8">
        <v>2</v>
      </c>
      <c r="AE82" s="8">
        <v>2</v>
      </c>
      <c r="AF82" s="8">
        <v>0</v>
      </c>
      <c r="AG82" s="29">
        <v>2.4166666666666665</v>
      </c>
    </row>
    <row r="83" spans="1:33" ht="12.75">
      <c r="A83" s="1">
        <v>503101</v>
      </c>
      <c r="B83" s="1" t="s">
        <v>0</v>
      </c>
      <c r="C83" s="1" t="s">
        <v>190</v>
      </c>
      <c r="D83" s="8">
        <v>423.75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113.1</v>
      </c>
      <c r="O83" s="9">
        <v>112.93</v>
      </c>
      <c r="P83" s="9">
        <v>0</v>
      </c>
      <c r="Q83" s="9">
        <v>197.72</v>
      </c>
      <c r="R83" s="9"/>
      <c r="S83" s="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1</v>
      </c>
      <c r="AD83" s="8">
        <v>1</v>
      </c>
      <c r="AE83" s="8">
        <v>0</v>
      </c>
      <c r="AF83" s="8">
        <v>2</v>
      </c>
      <c r="AG83" s="29">
        <v>0.3333333333333333</v>
      </c>
    </row>
    <row r="84" spans="1:33" ht="12.75">
      <c r="A84" s="1">
        <v>503201</v>
      </c>
      <c r="B84" s="1" t="s">
        <v>0</v>
      </c>
      <c r="C84" s="1" t="s">
        <v>190</v>
      </c>
      <c r="D84" s="8">
        <v>82.45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82.45</v>
      </c>
      <c r="R84" s="9"/>
      <c r="S84" s="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1</v>
      </c>
      <c r="AG84" s="29">
        <v>0.08333333333333333</v>
      </c>
    </row>
    <row r="85" spans="1:33" ht="12.75">
      <c r="A85" s="1">
        <v>504101</v>
      </c>
      <c r="B85" s="1" t="s">
        <v>0</v>
      </c>
      <c r="C85" s="1" t="s">
        <v>190</v>
      </c>
      <c r="D85" s="8">
        <v>82.45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82.45</v>
      </c>
      <c r="R85" s="9"/>
      <c r="S85" s="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1</v>
      </c>
      <c r="AG85" s="29">
        <v>0.08333333333333333</v>
      </c>
    </row>
    <row r="86" spans="1:33" ht="12.75">
      <c r="A86" s="1">
        <v>504401</v>
      </c>
      <c r="B86" s="1" t="s">
        <v>0</v>
      </c>
      <c r="C86" s="1" t="s">
        <v>190</v>
      </c>
      <c r="D86" s="8">
        <v>620.55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620.55</v>
      </c>
      <c r="R86" s="9"/>
      <c r="S86" s="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7</v>
      </c>
      <c r="AG86" s="29">
        <v>0.5833333333333334</v>
      </c>
    </row>
    <row r="87" spans="1:33" ht="12.75">
      <c r="A87" s="1">
        <v>504600</v>
      </c>
      <c r="B87" s="1" t="s">
        <v>0</v>
      </c>
      <c r="C87" s="1" t="s">
        <v>190</v>
      </c>
      <c r="D87" s="8">
        <v>103.28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103.28</v>
      </c>
      <c r="R87" s="9"/>
      <c r="S87" s="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1</v>
      </c>
      <c r="AG87" s="29">
        <v>0.08333333333333333</v>
      </c>
    </row>
    <row r="88" spans="1:33" ht="12.75">
      <c r="A88" s="1">
        <v>505401</v>
      </c>
      <c r="B88" s="1" t="s">
        <v>0</v>
      </c>
      <c r="C88" s="1" t="s">
        <v>190</v>
      </c>
      <c r="D88" s="8">
        <v>82.45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82.45</v>
      </c>
      <c r="R88" s="9"/>
      <c r="S88" s="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1</v>
      </c>
      <c r="AG88" s="29">
        <v>0.08333333333333333</v>
      </c>
    </row>
    <row r="89" spans="1:33" ht="12.75">
      <c r="A89" s="1">
        <v>505501</v>
      </c>
      <c r="B89" s="1" t="s">
        <v>0</v>
      </c>
      <c r="C89" s="1" t="s">
        <v>190</v>
      </c>
      <c r="D89" s="8">
        <v>82.45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82.45</v>
      </c>
      <c r="R89" s="9"/>
      <c r="S89" s="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1</v>
      </c>
      <c r="AG89" s="29">
        <v>0.08333333333333333</v>
      </c>
    </row>
    <row r="90" spans="1:33" ht="12.75">
      <c r="A90" s="1">
        <v>505911</v>
      </c>
      <c r="B90" s="1" t="s">
        <v>0</v>
      </c>
      <c r="C90" s="1" t="s">
        <v>190</v>
      </c>
      <c r="D90" s="8">
        <v>82.45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82.45</v>
      </c>
      <c r="R90" s="9"/>
      <c r="S90" s="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1</v>
      </c>
      <c r="AG90" s="29">
        <v>0.08333333333333333</v>
      </c>
    </row>
    <row r="91" spans="1:33" ht="12.75">
      <c r="A91" s="1">
        <v>506000</v>
      </c>
      <c r="B91" s="1" t="s">
        <v>0</v>
      </c>
      <c r="C91" s="1" t="s">
        <v>190</v>
      </c>
      <c r="D91" s="8">
        <v>13815.44</v>
      </c>
      <c r="F91" s="9">
        <v>1299.48</v>
      </c>
      <c r="G91" s="9">
        <v>1296.48</v>
      </c>
      <c r="H91" s="9">
        <v>1426.66</v>
      </c>
      <c r="I91" s="9">
        <v>1343.53</v>
      </c>
      <c r="J91" s="9">
        <v>1402.53</v>
      </c>
      <c r="K91" s="9">
        <v>1434.08</v>
      </c>
      <c r="L91" s="9">
        <v>1350.06</v>
      </c>
      <c r="M91" s="9">
        <v>1331.3</v>
      </c>
      <c r="N91" s="9">
        <v>954.39</v>
      </c>
      <c r="O91" s="9">
        <v>719.29</v>
      </c>
      <c r="P91" s="9">
        <v>1257.64</v>
      </c>
      <c r="Q91" s="9">
        <v>0</v>
      </c>
      <c r="R91" s="9"/>
      <c r="S91" s="9">
        <v>0</v>
      </c>
      <c r="U91" s="8">
        <v>14</v>
      </c>
      <c r="V91" s="8">
        <v>14</v>
      </c>
      <c r="W91" s="8">
        <v>16</v>
      </c>
      <c r="X91" s="8">
        <v>14</v>
      </c>
      <c r="Y91" s="8">
        <v>14</v>
      </c>
      <c r="Z91" s="8">
        <v>14</v>
      </c>
      <c r="AA91" s="8">
        <v>14</v>
      </c>
      <c r="AB91" s="8">
        <v>14</v>
      </c>
      <c r="AC91" s="8">
        <v>10</v>
      </c>
      <c r="AD91" s="8">
        <v>8</v>
      </c>
      <c r="AE91" s="8">
        <v>10</v>
      </c>
      <c r="AF91" s="8">
        <v>0</v>
      </c>
      <c r="AG91" s="29">
        <v>11.833333333333334</v>
      </c>
    </row>
    <row r="92" spans="1:33" ht="12.75">
      <c r="A92" s="1">
        <v>506010</v>
      </c>
      <c r="B92" s="1" t="s">
        <v>0</v>
      </c>
      <c r="C92" s="1" t="s">
        <v>190</v>
      </c>
      <c r="D92" s="8">
        <v>469.21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113.1</v>
      </c>
      <c r="O92" s="9">
        <v>112.93</v>
      </c>
      <c r="P92" s="9">
        <v>0</v>
      </c>
      <c r="Q92" s="9">
        <v>243.18</v>
      </c>
      <c r="R92" s="9"/>
      <c r="S92" s="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1</v>
      </c>
      <c r="AD92" s="8">
        <v>1</v>
      </c>
      <c r="AE92" s="8">
        <v>0</v>
      </c>
      <c r="AF92" s="8">
        <v>3</v>
      </c>
      <c r="AG92" s="29">
        <v>0.4166666666666667</v>
      </c>
    </row>
    <row r="93" spans="1:33" ht="12.75">
      <c r="A93" s="1">
        <v>506200</v>
      </c>
      <c r="B93" s="1" t="s">
        <v>0</v>
      </c>
      <c r="C93" s="1" t="s">
        <v>190</v>
      </c>
      <c r="D93" s="8">
        <v>82.45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82.45</v>
      </c>
      <c r="R93" s="9"/>
      <c r="S93" s="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1</v>
      </c>
      <c r="AG93" s="29">
        <v>0.08333333333333333</v>
      </c>
    </row>
    <row r="94" spans="1:33" ht="12.75">
      <c r="A94" s="1">
        <v>506210</v>
      </c>
      <c r="B94" s="1" t="s">
        <v>0</v>
      </c>
      <c r="C94" s="1" t="s">
        <v>190</v>
      </c>
      <c r="D94" s="8">
        <v>15648.44</v>
      </c>
      <c r="F94" s="9">
        <v>1297.6</v>
      </c>
      <c r="G94" s="9">
        <v>1302.57</v>
      </c>
      <c r="H94" s="9">
        <v>1314.42</v>
      </c>
      <c r="I94" s="9">
        <v>1315.48</v>
      </c>
      <c r="J94" s="9">
        <v>1309.47</v>
      </c>
      <c r="K94" s="9">
        <v>1267.37</v>
      </c>
      <c r="L94" s="9">
        <v>1253.23</v>
      </c>
      <c r="M94" s="9">
        <v>1253.74</v>
      </c>
      <c r="N94" s="9">
        <v>1408.15</v>
      </c>
      <c r="O94" s="9">
        <v>1334.23</v>
      </c>
      <c r="P94" s="9">
        <v>1558.8</v>
      </c>
      <c r="Q94" s="9">
        <v>1033.38</v>
      </c>
      <c r="R94" s="9"/>
      <c r="S94" s="9">
        <v>0</v>
      </c>
      <c r="U94" s="8">
        <v>14</v>
      </c>
      <c r="V94" s="8">
        <v>13</v>
      </c>
      <c r="W94" s="8">
        <v>13</v>
      </c>
      <c r="X94" s="8">
        <v>13</v>
      </c>
      <c r="Y94" s="8">
        <v>13</v>
      </c>
      <c r="Z94" s="8">
        <v>12</v>
      </c>
      <c r="AA94" s="8">
        <v>12</v>
      </c>
      <c r="AB94" s="8">
        <v>12</v>
      </c>
      <c r="AC94" s="8">
        <v>14</v>
      </c>
      <c r="AD94" s="8">
        <v>13</v>
      </c>
      <c r="AE94" s="8">
        <v>15</v>
      </c>
      <c r="AF94" s="8">
        <v>10</v>
      </c>
      <c r="AG94" s="29">
        <v>12.833333333333334</v>
      </c>
    </row>
    <row r="95" spans="1:33" ht="12.75">
      <c r="A95" s="1">
        <v>506220</v>
      </c>
      <c r="B95" s="1" t="s">
        <v>0</v>
      </c>
      <c r="C95" s="1" t="s">
        <v>190</v>
      </c>
      <c r="D95" s="8">
        <v>309.84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309.84</v>
      </c>
      <c r="R95" s="9"/>
      <c r="S95" s="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3</v>
      </c>
      <c r="AG95" s="29">
        <v>0.25</v>
      </c>
    </row>
    <row r="96" spans="1:33" ht="12.75">
      <c r="A96" s="1">
        <v>506900</v>
      </c>
      <c r="B96" s="1" t="s">
        <v>0</v>
      </c>
      <c r="C96" s="1" t="s">
        <v>190</v>
      </c>
      <c r="D96" s="8">
        <v>563.28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82.1</v>
      </c>
      <c r="P96" s="9">
        <v>0</v>
      </c>
      <c r="Q96" s="9">
        <v>481.18</v>
      </c>
      <c r="R96" s="9"/>
      <c r="S96" s="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1</v>
      </c>
      <c r="AE96" s="8">
        <v>0</v>
      </c>
      <c r="AF96" s="8">
        <v>5</v>
      </c>
      <c r="AG96" s="29">
        <v>0.5</v>
      </c>
    </row>
    <row r="97" spans="1:33" ht="12.75">
      <c r="A97" s="1">
        <v>507000</v>
      </c>
      <c r="B97" s="1" t="s">
        <v>0</v>
      </c>
      <c r="C97" s="1" t="s">
        <v>190</v>
      </c>
      <c r="D97" s="8">
        <v>15467.57</v>
      </c>
      <c r="F97" s="9">
        <v>1366.95</v>
      </c>
      <c r="G97" s="9">
        <v>1591.23</v>
      </c>
      <c r="H97" s="9">
        <v>1289.08</v>
      </c>
      <c r="I97" s="9">
        <v>1275.25</v>
      </c>
      <c r="J97" s="9">
        <v>1402.51</v>
      </c>
      <c r="K97" s="9">
        <v>1485.43</v>
      </c>
      <c r="L97" s="9">
        <v>1751.52</v>
      </c>
      <c r="M97" s="9">
        <v>1430.84</v>
      </c>
      <c r="N97" s="9">
        <v>1206.29</v>
      </c>
      <c r="O97" s="9">
        <v>1263.96</v>
      </c>
      <c r="P97" s="9">
        <v>1404.51</v>
      </c>
      <c r="Q97" s="9">
        <v>0</v>
      </c>
      <c r="R97" s="9"/>
      <c r="S97" s="9">
        <v>0</v>
      </c>
      <c r="U97" s="8">
        <v>15</v>
      </c>
      <c r="V97" s="8">
        <v>15</v>
      </c>
      <c r="W97" s="8">
        <v>13</v>
      </c>
      <c r="X97" s="8">
        <v>13</v>
      </c>
      <c r="Y97" s="8">
        <v>14</v>
      </c>
      <c r="Z97" s="8">
        <v>15</v>
      </c>
      <c r="AA97" s="8">
        <v>15</v>
      </c>
      <c r="AB97" s="8">
        <v>14</v>
      </c>
      <c r="AC97" s="8">
        <v>13</v>
      </c>
      <c r="AD97" s="8">
        <v>12</v>
      </c>
      <c r="AE97" s="8">
        <v>13</v>
      </c>
      <c r="AF97" s="8">
        <v>0</v>
      </c>
      <c r="AG97" s="29">
        <v>12.666666666666666</v>
      </c>
    </row>
    <row r="98" spans="1:33" ht="12.75">
      <c r="A98" s="1">
        <v>507310</v>
      </c>
      <c r="B98" s="1" t="s">
        <v>0</v>
      </c>
      <c r="C98" s="1" t="s">
        <v>190</v>
      </c>
      <c r="D98" s="8">
        <v>575.04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123.1</v>
      </c>
      <c r="O98" s="9">
        <v>122.93</v>
      </c>
      <c r="P98" s="9">
        <v>0</v>
      </c>
      <c r="Q98" s="9">
        <v>329.01</v>
      </c>
      <c r="R98" s="9"/>
      <c r="S98" s="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1</v>
      </c>
      <c r="AD98" s="8">
        <v>1</v>
      </c>
      <c r="AE98" s="8">
        <v>0</v>
      </c>
      <c r="AF98" s="8">
        <v>3</v>
      </c>
      <c r="AG98" s="29">
        <v>0.4166666666666667</v>
      </c>
    </row>
    <row r="99" spans="1:33" ht="12.75">
      <c r="A99" s="1">
        <v>507410</v>
      </c>
      <c r="B99" s="1" t="s">
        <v>0</v>
      </c>
      <c r="C99" s="1" t="s">
        <v>190</v>
      </c>
      <c r="D99" s="8">
        <v>396.96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130.31</v>
      </c>
      <c r="O99" s="9">
        <v>148.1</v>
      </c>
      <c r="P99" s="9">
        <v>118.55</v>
      </c>
      <c r="Q99" s="9">
        <v>0</v>
      </c>
      <c r="R99" s="9"/>
      <c r="S99" s="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</v>
      </c>
      <c r="AD99" s="8">
        <v>1</v>
      </c>
      <c r="AE99" s="8">
        <v>1</v>
      </c>
      <c r="AF99" s="8">
        <v>0</v>
      </c>
      <c r="AG99" s="29">
        <v>0.25</v>
      </c>
    </row>
    <row r="100" spans="1:33" ht="12.75">
      <c r="A100" s="1">
        <v>507510</v>
      </c>
      <c r="B100" s="1" t="s">
        <v>0</v>
      </c>
      <c r="C100" s="1" t="s">
        <v>190</v>
      </c>
      <c r="D100" s="8">
        <v>191.87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191.87</v>
      </c>
      <c r="R100" s="9"/>
      <c r="S100" s="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2</v>
      </c>
      <c r="AG100" s="29">
        <v>0.16666666666666666</v>
      </c>
    </row>
    <row r="101" spans="1:33" ht="12.75">
      <c r="A101" s="1">
        <v>507750</v>
      </c>
      <c r="B101" s="1" t="s">
        <v>0</v>
      </c>
      <c r="C101" s="1" t="s">
        <v>190</v>
      </c>
      <c r="D101" s="8">
        <v>156.83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156.83</v>
      </c>
      <c r="R101" s="9"/>
      <c r="S101" s="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2</v>
      </c>
      <c r="AG101" s="29">
        <v>0.16666666666666666</v>
      </c>
    </row>
    <row r="102" spans="1:33" ht="12.75">
      <c r="A102" s="1">
        <v>508000</v>
      </c>
      <c r="B102" s="1" t="s">
        <v>0</v>
      </c>
      <c r="C102" s="1" t="s">
        <v>190</v>
      </c>
      <c r="D102" s="8">
        <v>117.7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117.7</v>
      </c>
      <c r="R102" s="9"/>
      <c r="S102" s="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2</v>
      </c>
      <c r="AG102" s="29">
        <v>0.16666666666666666</v>
      </c>
    </row>
    <row r="103" spans="1:33" ht="12.75">
      <c r="A103" s="1">
        <v>508300</v>
      </c>
      <c r="B103" s="1" t="s">
        <v>0</v>
      </c>
      <c r="C103" s="1" t="s">
        <v>190</v>
      </c>
      <c r="D103" s="8">
        <v>610.63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76.77</v>
      </c>
      <c r="M103" s="9">
        <v>0</v>
      </c>
      <c r="N103" s="9">
        <v>0</v>
      </c>
      <c r="O103" s="9">
        <v>0</v>
      </c>
      <c r="P103" s="9">
        <v>0</v>
      </c>
      <c r="Q103" s="9">
        <v>533.86</v>
      </c>
      <c r="R103" s="9"/>
      <c r="S103" s="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1</v>
      </c>
      <c r="AB103" s="8">
        <v>0</v>
      </c>
      <c r="AC103" s="8">
        <v>0</v>
      </c>
      <c r="AD103" s="8">
        <v>0</v>
      </c>
      <c r="AE103" s="8">
        <v>0</v>
      </c>
      <c r="AF103" s="8">
        <v>5</v>
      </c>
      <c r="AG103" s="29">
        <v>0.5</v>
      </c>
    </row>
    <row r="104" spans="1:33" ht="12.75">
      <c r="A104" s="1">
        <v>508800</v>
      </c>
      <c r="B104" s="1" t="s">
        <v>0</v>
      </c>
      <c r="C104" s="1" t="s">
        <v>190</v>
      </c>
      <c r="D104" s="8">
        <v>1306.97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257.11</v>
      </c>
      <c r="O104" s="9">
        <v>541.5</v>
      </c>
      <c r="P104" s="9">
        <v>0</v>
      </c>
      <c r="Q104" s="9">
        <v>508.36</v>
      </c>
      <c r="R104" s="9"/>
      <c r="S104" s="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1</v>
      </c>
      <c r="AD104" s="8">
        <v>1</v>
      </c>
      <c r="AE104" s="8">
        <v>0</v>
      </c>
      <c r="AF104" s="8">
        <v>3</v>
      </c>
      <c r="AG104" s="29">
        <v>0.4166666666666667</v>
      </c>
    </row>
    <row r="105" spans="1:33" ht="12.75">
      <c r="A105" s="1">
        <v>509000</v>
      </c>
      <c r="B105" s="1" t="s">
        <v>0</v>
      </c>
      <c r="C105" s="1" t="s">
        <v>190</v>
      </c>
      <c r="D105" s="8">
        <v>892.39</v>
      </c>
      <c r="F105" s="9">
        <v>41.47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190.81</v>
      </c>
      <c r="O105" s="9">
        <v>190.03</v>
      </c>
      <c r="P105" s="9">
        <v>190.73</v>
      </c>
      <c r="Q105" s="9">
        <v>279.35</v>
      </c>
      <c r="R105" s="9"/>
      <c r="S105" s="9">
        <v>0</v>
      </c>
      <c r="U105" s="8">
        <v>1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2</v>
      </c>
      <c r="AD105" s="8">
        <v>2</v>
      </c>
      <c r="AE105" s="8">
        <v>2</v>
      </c>
      <c r="AF105" s="8">
        <v>3</v>
      </c>
      <c r="AG105" s="29">
        <v>0.8333333333333334</v>
      </c>
    </row>
    <row r="106" spans="1:33" ht="12.75">
      <c r="A106" s="1">
        <v>509200</v>
      </c>
      <c r="B106" s="1" t="s">
        <v>0</v>
      </c>
      <c r="C106" s="1" t="s">
        <v>190</v>
      </c>
      <c r="D106" s="8">
        <v>650.6</v>
      </c>
      <c r="F106" s="9">
        <v>0</v>
      </c>
      <c r="G106" s="9">
        <v>0</v>
      </c>
      <c r="H106" s="9">
        <v>108.51</v>
      </c>
      <c r="I106" s="9">
        <v>108.63</v>
      </c>
      <c r="J106" s="9">
        <v>108.63</v>
      </c>
      <c r="K106" s="9">
        <v>108.63</v>
      </c>
      <c r="L106" s="9">
        <v>108.1</v>
      </c>
      <c r="M106" s="9">
        <v>108.1</v>
      </c>
      <c r="N106" s="9">
        <v>0</v>
      </c>
      <c r="O106" s="9">
        <v>0</v>
      </c>
      <c r="P106" s="9">
        <v>0</v>
      </c>
      <c r="Q106" s="9">
        <v>0</v>
      </c>
      <c r="R106" s="9"/>
      <c r="S106" s="9">
        <v>0</v>
      </c>
      <c r="U106" s="8">
        <v>0</v>
      </c>
      <c r="V106" s="8">
        <v>0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0</v>
      </c>
      <c r="AD106" s="8">
        <v>0</v>
      </c>
      <c r="AE106" s="8">
        <v>0</v>
      </c>
      <c r="AF106" s="8">
        <v>0</v>
      </c>
      <c r="AG106" s="29">
        <v>0.5</v>
      </c>
    </row>
    <row r="107" spans="1:33" ht="12.75">
      <c r="A107" s="1">
        <v>509400</v>
      </c>
      <c r="B107" s="1" t="s">
        <v>0</v>
      </c>
      <c r="C107" s="1" t="s">
        <v>190</v>
      </c>
      <c r="D107" s="8">
        <v>1010.94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512.86</v>
      </c>
      <c r="P107" s="9">
        <v>164.9</v>
      </c>
      <c r="Q107" s="9">
        <v>333.18</v>
      </c>
      <c r="R107" s="9"/>
      <c r="S107" s="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3</v>
      </c>
      <c r="AE107" s="8">
        <v>2</v>
      </c>
      <c r="AF107" s="8">
        <v>2</v>
      </c>
      <c r="AG107" s="29">
        <v>0.5833333333333334</v>
      </c>
    </row>
    <row r="108" spans="1:33" ht="12.75">
      <c r="A108" s="1">
        <v>509600</v>
      </c>
      <c r="B108" s="1" t="s">
        <v>0</v>
      </c>
      <c r="C108" s="1" t="s">
        <v>190</v>
      </c>
      <c r="D108" s="8">
        <v>329.21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82.21</v>
      </c>
      <c r="O108" s="9">
        <v>82.1</v>
      </c>
      <c r="P108" s="9">
        <v>82.45</v>
      </c>
      <c r="Q108" s="9">
        <v>82.45</v>
      </c>
      <c r="R108" s="9"/>
      <c r="S108" s="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1</v>
      </c>
      <c r="AD108" s="8">
        <v>1</v>
      </c>
      <c r="AE108" s="8">
        <v>1</v>
      </c>
      <c r="AF108" s="8">
        <v>1</v>
      </c>
      <c r="AG108" s="29">
        <v>0.3333333333333333</v>
      </c>
    </row>
    <row r="109" spans="1:33" ht="12.75">
      <c r="A109" s="1">
        <v>700000</v>
      </c>
      <c r="B109" s="1" t="s">
        <v>2</v>
      </c>
      <c r="C109" s="1" t="s">
        <v>191</v>
      </c>
      <c r="D109" s="8">
        <v>1312.25</v>
      </c>
      <c r="F109" s="9">
        <v>0</v>
      </c>
      <c r="G109" s="9">
        <v>10.1</v>
      </c>
      <c r="H109" s="9">
        <v>68.98</v>
      </c>
      <c r="I109" s="9">
        <v>78.67</v>
      </c>
      <c r="J109" s="9">
        <v>82.01</v>
      </c>
      <c r="K109" s="9">
        <v>115.36</v>
      </c>
      <c r="L109" s="9">
        <v>177.32</v>
      </c>
      <c r="M109" s="9">
        <v>142.16</v>
      </c>
      <c r="N109" s="9">
        <v>143.65</v>
      </c>
      <c r="O109" s="9">
        <v>164.2</v>
      </c>
      <c r="P109" s="9">
        <v>164.9</v>
      </c>
      <c r="Q109" s="9">
        <v>164.9</v>
      </c>
      <c r="R109" s="9"/>
      <c r="S109" s="9">
        <v>0</v>
      </c>
      <c r="U109" s="8">
        <v>0</v>
      </c>
      <c r="V109" s="8">
        <v>1</v>
      </c>
      <c r="W109" s="8">
        <v>1</v>
      </c>
      <c r="X109" s="8">
        <v>1</v>
      </c>
      <c r="Y109" s="8">
        <v>1</v>
      </c>
      <c r="Z109" s="8">
        <v>2</v>
      </c>
      <c r="AA109" s="8">
        <v>2</v>
      </c>
      <c r="AB109" s="8">
        <v>2</v>
      </c>
      <c r="AC109" s="8">
        <v>2</v>
      </c>
      <c r="AD109" s="8">
        <v>2</v>
      </c>
      <c r="AE109" s="8">
        <v>2</v>
      </c>
      <c r="AF109" s="8">
        <v>2</v>
      </c>
      <c r="AG109" s="29">
        <v>1.5</v>
      </c>
    </row>
    <row r="110" spans="1:33" ht="12.75">
      <c r="A110" s="1">
        <v>701000</v>
      </c>
      <c r="B110" s="1" t="s">
        <v>4</v>
      </c>
      <c r="C110" s="1" t="s">
        <v>192</v>
      </c>
      <c r="D110" s="8">
        <v>888.25</v>
      </c>
      <c r="F110" s="9">
        <v>0</v>
      </c>
      <c r="G110" s="9">
        <v>0</v>
      </c>
      <c r="H110" s="9">
        <v>21.88</v>
      </c>
      <c r="I110" s="9">
        <v>82.56</v>
      </c>
      <c r="J110" s="9">
        <v>82.56</v>
      </c>
      <c r="K110" s="9">
        <v>82.56</v>
      </c>
      <c r="L110" s="9">
        <v>82.21</v>
      </c>
      <c r="M110" s="9">
        <v>82.21</v>
      </c>
      <c r="N110" s="9">
        <v>82.21</v>
      </c>
      <c r="O110" s="9">
        <v>82.1</v>
      </c>
      <c r="P110" s="9">
        <v>154.48</v>
      </c>
      <c r="Q110" s="9">
        <v>135.48</v>
      </c>
      <c r="R110" s="9"/>
      <c r="S110" s="9">
        <v>0</v>
      </c>
      <c r="U110" s="8">
        <v>0</v>
      </c>
      <c r="V110" s="8">
        <v>0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>
        <v>1</v>
      </c>
      <c r="AE110" s="8">
        <v>2</v>
      </c>
      <c r="AF110" s="8">
        <v>2</v>
      </c>
      <c r="AG110" s="29">
        <v>1</v>
      </c>
    </row>
    <row r="111" spans="1:33" ht="12.75">
      <c r="A111" s="1">
        <v>702000</v>
      </c>
      <c r="B111" s="1" t="s">
        <v>4</v>
      </c>
      <c r="C111" s="1" t="s">
        <v>192</v>
      </c>
      <c r="D111" s="8">
        <v>2611.51</v>
      </c>
      <c r="F111" s="9">
        <v>82.48</v>
      </c>
      <c r="G111" s="9">
        <v>82.88</v>
      </c>
      <c r="H111" s="9">
        <v>109.56</v>
      </c>
      <c r="I111" s="9">
        <v>240.34</v>
      </c>
      <c r="J111" s="9">
        <v>262.68</v>
      </c>
      <c r="K111" s="9">
        <v>262.68</v>
      </c>
      <c r="L111" s="9">
        <v>261.63</v>
      </c>
      <c r="M111" s="9">
        <v>261.63</v>
      </c>
      <c r="N111" s="9">
        <v>261.63</v>
      </c>
      <c r="O111" s="9">
        <v>261.3</v>
      </c>
      <c r="P111" s="9">
        <v>262.35</v>
      </c>
      <c r="Q111" s="9">
        <v>262.35</v>
      </c>
      <c r="R111" s="9"/>
      <c r="S111" s="9">
        <v>0</v>
      </c>
      <c r="U111" s="8">
        <v>1</v>
      </c>
      <c r="V111" s="8">
        <v>1</v>
      </c>
      <c r="W111" s="8">
        <v>2</v>
      </c>
      <c r="X111" s="8">
        <v>3</v>
      </c>
      <c r="Y111" s="8">
        <v>3</v>
      </c>
      <c r="Z111" s="8">
        <v>3</v>
      </c>
      <c r="AA111" s="8">
        <v>3</v>
      </c>
      <c r="AB111" s="8">
        <v>3</v>
      </c>
      <c r="AC111" s="8">
        <v>3</v>
      </c>
      <c r="AD111" s="8">
        <v>3</v>
      </c>
      <c r="AE111" s="8">
        <v>3</v>
      </c>
      <c r="AF111" s="8">
        <v>3</v>
      </c>
      <c r="AG111" s="29">
        <v>2.5833333333333335</v>
      </c>
    </row>
    <row r="112" spans="1:33" ht="12.75">
      <c r="A112" s="1">
        <v>703001</v>
      </c>
      <c r="B112" s="1" t="s">
        <v>7</v>
      </c>
      <c r="C112" s="1" t="s">
        <v>9</v>
      </c>
      <c r="D112" s="8">
        <v>5829.8</v>
      </c>
      <c r="F112" s="9">
        <v>242.78</v>
      </c>
      <c r="G112" s="9">
        <v>242.78</v>
      </c>
      <c r="H112" s="9">
        <v>249.46</v>
      </c>
      <c r="I112" s="9">
        <v>355.97</v>
      </c>
      <c r="J112" s="9">
        <v>405.64</v>
      </c>
      <c r="K112" s="9">
        <v>715.72</v>
      </c>
      <c r="L112" s="9">
        <v>1007.29</v>
      </c>
      <c r="M112" s="9">
        <v>806.56</v>
      </c>
      <c r="N112" s="9">
        <v>471.39</v>
      </c>
      <c r="O112" s="9">
        <v>490.05</v>
      </c>
      <c r="P112" s="9">
        <v>386.28</v>
      </c>
      <c r="Q112" s="9">
        <v>455.88</v>
      </c>
      <c r="R112" s="9"/>
      <c r="S112" s="9">
        <v>0</v>
      </c>
      <c r="U112" s="8">
        <v>3</v>
      </c>
      <c r="V112" s="8">
        <v>3</v>
      </c>
      <c r="W112" s="8">
        <v>3</v>
      </c>
      <c r="X112" s="8">
        <v>4</v>
      </c>
      <c r="Y112" s="8">
        <v>4</v>
      </c>
      <c r="Z112" s="8">
        <v>4</v>
      </c>
      <c r="AA112" s="8">
        <v>4</v>
      </c>
      <c r="AB112" s="8">
        <v>4</v>
      </c>
      <c r="AC112" s="8">
        <v>4</v>
      </c>
      <c r="AD112" s="8">
        <v>4</v>
      </c>
      <c r="AE112" s="8">
        <v>4</v>
      </c>
      <c r="AF112" s="8">
        <v>4</v>
      </c>
      <c r="AG112" s="29">
        <v>3.75</v>
      </c>
    </row>
    <row r="113" spans="1:33" ht="12.75">
      <c r="A113" s="1">
        <v>704000</v>
      </c>
      <c r="B113" s="1" t="s">
        <v>4</v>
      </c>
      <c r="C113" s="1" t="s">
        <v>192</v>
      </c>
      <c r="D113" s="8">
        <v>845.66</v>
      </c>
      <c r="F113" s="9">
        <v>58.5</v>
      </c>
      <c r="G113" s="9">
        <v>62.76</v>
      </c>
      <c r="H113" s="9">
        <v>82.23</v>
      </c>
      <c r="I113" s="9">
        <v>69.04</v>
      </c>
      <c r="J113" s="9">
        <v>89.73</v>
      </c>
      <c r="K113" s="9">
        <v>75.62</v>
      </c>
      <c r="L113" s="9">
        <v>74.77</v>
      </c>
      <c r="M113" s="9">
        <v>72.37</v>
      </c>
      <c r="N113" s="9">
        <v>211.91</v>
      </c>
      <c r="O113" s="9">
        <v>0</v>
      </c>
      <c r="P113" s="9">
        <v>0</v>
      </c>
      <c r="Q113" s="9">
        <v>48.73</v>
      </c>
      <c r="R113" s="9"/>
      <c r="S113" s="9">
        <v>0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3</v>
      </c>
      <c r="AD113" s="8">
        <v>0</v>
      </c>
      <c r="AE113" s="8">
        <v>0</v>
      </c>
      <c r="AF113" s="8">
        <v>1</v>
      </c>
      <c r="AG113" s="29">
        <v>1</v>
      </c>
    </row>
    <row r="114" spans="1:33" ht="12.75">
      <c r="A114" s="1">
        <v>704050</v>
      </c>
      <c r="B114" s="1" t="s">
        <v>4</v>
      </c>
      <c r="C114" s="1" t="s">
        <v>192</v>
      </c>
      <c r="D114" s="8">
        <v>535.03</v>
      </c>
      <c r="F114" s="9">
        <v>0</v>
      </c>
      <c r="G114" s="9">
        <v>0</v>
      </c>
      <c r="H114" s="9">
        <v>0</v>
      </c>
      <c r="I114" s="9">
        <v>0</v>
      </c>
      <c r="J114" s="9">
        <v>30.31</v>
      </c>
      <c r="K114" s="9">
        <v>72.02</v>
      </c>
      <c r="L114" s="9">
        <v>71.77</v>
      </c>
      <c r="M114" s="9">
        <v>71.77</v>
      </c>
      <c r="N114" s="9">
        <v>71.77</v>
      </c>
      <c r="O114" s="9">
        <v>71.68</v>
      </c>
      <c r="P114" s="9">
        <v>73.68</v>
      </c>
      <c r="Q114" s="9">
        <v>72.03</v>
      </c>
      <c r="R114" s="9"/>
      <c r="S114" s="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>
        <v>1</v>
      </c>
      <c r="AE114" s="8">
        <v>1</v>
      </c>
      <c r="AF114" s="8">
        <v>1</v>
      </c>
      <c r="AG114" s="29">
        <v>0.6666666666666666</v>
      </c>
    </row>
    <row r="115" spans="1:33" ht="12.75">
      <c r="A115" s="1">
        <v>704060</v>
      </c>
      <c r="B115" s="1" t="s">
        <v>3</v>
      </c>
      <c r="C115" s="1" t="s">
        <v>193</v>
      </c>
      <c r="D115" s="8">
        <v>988.75</v>
      </c>
      <c r="F115" s="9">
        <v>82.48</v>
      </c>
      <c r="G115" s="9">
        <v>82.48</v>
      </c>
      <c r="H115" s="9">
        <v>82.48</v>
      </c>
      <c r="I115" s="9">
        <v>82.56</v>
      </c>
      <c r="J115" s="9">
        <v>82.56</v>
      </c>
      <c r="K115" s="9">
        <v>82.56</v>
      </c>
      <c r="L115" s="9">
        <v>82.21</v>
      </c>
      <c r="M115" s="9">
        <v>82.21</v>
      </c>
      <c r="N115" s="9">
        <v>82.21</v>
      </c>
      <c r="O115" s="9">
        <v>82.1</v>
      </c>
      <c r="P115" s="9">
        <v>82.45</v>
      </c>
      <c r="Q115" s="9">
        <v>82.45</v>
      </c>
      <c r="R115" s="9"/>
      <c r="S115" s="9">
        <v>0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>
        <v>1</v>
      </c>
      <c r="AE115" s="8">
        <v>1</v>
      </c>
      <c r="AF115" s="8">
        <v>1</v>
      </c>
      <c r="AG115" s="29">
        <v>1</v>
      </c>
    </row>
    <row r="116" spans="1:33" ht="12.75">
      <c r="A116" s="1">
        <v>704700</v>
      </c>
      <c r="B116" s="1" t="s">
        <v>4</v>
      </c>
      <c r="C116" s="1" t="s">
        <v>192</v>
      </c>
      <c r="D116" s="8">
        <v>4620.7</v>
      </c>
      <c r="F116" s="9">
        <v>378.18</v>
      </c>
      <c r="G116" s="9">
        <v>426.7</v>
      </c>
      <c r="H116" s="9">
        <v>421.44</v>
      </c>
      <c r="I116" s="9">
        <v>491.64</v>
      </c>
      <c r="J116" s="9">
        <v>515.52</v>
      </c>
      <c r="K116" s="9">
        <v>418.31</v>
      </c>
      <c r="L116" s="9">
        <v>332.89</v>
      </c>
      <c r="M116" s="9">
        <v>331.31</v>
      </c>
      <c r="N116" s="9">
        <v>322.89</v>
      </c>
      <c r="O116" s="9">
        <v>332.56</v>
      </c>
      <c r="P116" s="9">
        <v>324.63</v>
      </c>
      <c r="Q116" s="9">
        <v>324.63</v>
      </c>
      <c r="R116" s="9"/>
      <c r="S116" s="9">
        <v>0</v>
      </c>
      <c r="U116" s="8">
        <v>7</v>
      </c>
      <c r="V116" s="8">
        <v>7</v>
      </c>
      <c r="W116" s="8">
        <v>7</v>
      </c>
      <c r="X116" s="8">
        <v>7</v>
      </c>
      <c r="Y116" s="8">
        <v>6</v>
      </c>
      <c r="Z116" s="8">
        <v>6</v>
      </c>
      <c r="AA116" s="8">
        <v>6</v>
      </c>
      <c r="AB116" s="8">
        <v>6</v>
      </c>
      <c r="AC116" s="8">
        <v>6</v>
      </c>
      <c r="AD116" s="8">
        <v>6</v>
      </c>
      <c r="AE116" s="8">
        <v>6</v>
      </c>
      <c r="AF116" s="8">
        <v>6</v>
      </c>
      <c r="AG116" s="29">
        <v>6.333333333333333</v>
      </c>
    </row>
    <row r="117" spans="1:33" ht="12.75">
      <c r="A117" s="1">
        <v>705100</v>
      </c>
      <c r="B117" s="1" t="s">
        <v>4</v>
      </c>
      <c r="C117" s="1" t="s">
        <v>192</v>
      </c>
      <c r="D117" s="8">
        <v>525.36</v>
      </c>
      <c r="F117" s="9">
        <v>0</v>
      </c>
      <c r="G117" s="9">
        <v>0</v>
      </c>
      <c r="H117" s="9">
        <v>0</v>
      </c>
      <c r="I117" s="9">
        <v>13.61</v>
      </c>
      <c r="J117" s="9">
        <v>102.56</v>
      </c>
      <c r="K117" s="9">
        <v>102.56</v>
      </c>
      <c r="L117" s="9">
        <v>102.21</v>
      </c>
      <c r="M117" s="9">
        <v>102.21</v>
      </c>
      <c r="N117" s="9">
        <v>102.21</v>
      </c>
      <c r="O117" s="9">
        <v>0</v>
      </c>
      <c r="P117" s="9">
        <v>0</v>
      </c>
      <c r="Q117" s="9">
        <v>0</v>
      </c>
      <c r="R117" s="9"/>
      <c r="S117" s="9">
        <v>0</v>
      </c>
      <c r="U117" s="8">
        <v>0</v>
      </c>
      <c r="V117" s="8">
        <v>0</v>
      </c>
      <c r="W117" s="8">
        <v>0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>
        <v>0</v>
      </c>
      <c r="AE117" s="8">
        <v>0</v>
      </c>
      <c r="AF117" s="8">
        <v>0</v>
      </c>
      <c r="AG117" s="29">
        <v>0.5</v>
      </c>
    </row>
    <row r="118" spans="1:33" ht="12.75">
      <c r="A118" s="1">
        <v>705250</v>
      </c>
      <c r="B118" s="1" t="s">
        <v>4</v>
      </c>
      <c r="C118" s="1" t="s">
        <v>192</v>
      </c>
      <c r="D118" s="8">
        <v>1201.09</v>
      </c>
      <c r="F118" s="9">
        <v>0</v>
      </c>
      <c r="G118" s="9">
        <v>170.82</v>
      </c>
      <c r="H118" s="9">
        <v>170.82</v>
      </c>
      <c r="I118" s="9">
        <v>171.02</v>
      </c>
      <c r="J118" s="9">
        <v>92.02</v>
      </c>
      <c r="K118" s="9">
        <v>78.02</v>
      </c>
      <c r="L118" s="9">
        <v>81.27</v>
      </c>
      <c r="M118" s="9">
        <v>71.77</v>
      </c>
      <c r="N118" s="9">
        <v>76.57</v>
      </c>
      <c r="O118" s="9">
        <v>83.88</v>
      </c>
      <c r="P118" s="9">
        <v>102.45</v>
      </c>
      <c r="Q118" s="9">
        <v>102.45</v>
      </c>
      <c r="R118" s="9"/>
      <c r="S118" s="9">
        <v>0</v>
      </c>
      <c r="U118" s="8">
        <v>0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>
        <v>1</v>
      </c>
      <c r="AE118" s="8">
        <v>1</v>
      </c>
      <c r="AF118" s="8">
        <v>1</v>
      </c>
      <c r="AG118" s="29">
        <v>0.9166666666666666</v>
      </c>
    </row>
    <row r="119" spans="1:33" ht="12.75">
      <c r="A119" s="1">
        <v>705300</v>
      </c>
      <c r="B119" s="1" t="s">
        <v>3</v>
      </c>
      <c r="C119" s="1" t="s">
        <v>193</v>
      </c>
      <c r="D119" s="8">
        <v>1977.5</v>
      </c>
      <c r="F119" s="9">
        <v>164.96</v>
      </c>
      <c r="G119" s="9">
        <v>164.96</v>
      </c>
      <c r="H119" s="9">
        <v>164.96</v>
      </c>
      <c r="I119" s="9">
        <v>165.12</v>
      </c>
      <c r="J119" s="9">
        <v>165.12</v>
      </c>
      <c r="K119" s="9">
        <v>165.12</v>
      </c>
      <c r="L119" s="9">
        <v>164.42</v>
      </c>
      <c r="M119" s="9">
        <v>164.42</v>
      </c>
      <c r="N119" s="9">
        <v>164.42</v>
      </c>
      <c r="O119" s="9">
        <v>164.2</v>
      </c>
      <c r="P119" s="9">
        <v>164.9</v>
      </c>
      <c r="Q119" s="9">
        <v>164.9</v>
      </c>
      <c r="R119" s="9"/>
      <c r="S119" s="9">
        <v>0</v>
      </c>
      <c r="U119" s="8">
        <v>2</v>
      </c>
      <c r="V119" s="8">
        <v>2</v>
      </c>
      <c r="W119" s="8">
        <v>2</v>
      </c>
      <c r="X119" s="8">
        <v>2</v>
      </c>
      <c r="Y119" s="8">
        <v>2</v>
      </c>
      <c r="Z119" s="8">
        <v>2</v>
      </c>
      <c r="AA119" s="8">
        <v>2</v>
      </c>
      <c r="AB119" s="8">
        <v>2</v>
      </c>
      <c r="AC119" s="8">
        <v>2</v>
      </c>
      <c r="AD119" s="8">
        <v>2</v>
      </c>
      <c r="AE119" s="8">
        <v>2</v>
      </c>
      <c r="AF119" s="8">
        <v>2</v>
      </c>
      <c r="AG119" s="29">
        <v>2</v>
      </c>
    </row>
    <row r="120" spans="1:33" ht="12.75">
      <c r="A120" s="1">
        <v>705401</v>
      </c>
      <c r="B120" s="1" t="s">
        <v>4</v>
      </c>
      <c r="C120" s="1" t="s">
        <v>192</v>
      </c>
      <c r="D120" s="8">
        <v>34.96</v>
      </c>
      <c r="F120" s="9">
        <v>0</v>
      </c>
      <c r="G120" s="9">
        <v>0</v>
      </c>
      <c r="H120" s="9">
        <v>0</v>
      </c>
      <c r="I120" s="9">
        <v>0</v>
      </c>
      <c r="J120" s="9">
        <v>34.96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/>
      <c r="S120" s="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1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29">
        <v>0.08333333333333333</v>
      </c>
    </row>
    <row r="121" spans="1:33" ht="12.75">
      <c r="A121" s="1">
        <v>705500</v>
      </c>
      <c r="B121" s="1" t="s">
        <v>4</v>
      </c>
      <c r="C121" s="1" t="s">
        <v>192</v>
      </c>
      <c r="D121" s="8">
        <v>988.75</v>
      </c>
      <c r="F121" s="9">
        <v>82.48</v>
      </c>
      <c r="G121" s="9">
        <v>82.48</v>
      </c>
      <c r="H121" s="9">
        <v>82.48</v>
      </c>
      <c r="I121" s="9">
        <v>82.56</v>
      </c>
      <c r="J121" s="9">
        <v>82.56</v>
      </c>
      <c r="K121" s="9">
        <v>82.56</v>
      </c>
      <c r="L121" s="9">
        <v>82.21</v>
      </c>
      <c r="M121" s="9">
        <v>82.21</v>
      </c>
      <c r="N121" s="9">
        <v>82.21</v>
      </c>
      <c r="O121" s="9">
        <v>82.1</v>
      </c>
      <c r="P121" s="9">
        <v>82.45</v>
      </c>
      <c r="Q121" s="9">
        <v>82.45</v>
      </c>
      <c r="R121" s="9"/>
      <c r="S121" s="9">
        <v>0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>
        <v>1</v>
      </c>
      <c r="AE121" s="8">
        <v>1</v>
      </c>
      <c r="AF121" s="8">
        <v>1</v>
      </c>
      <c r="AG121" s="29">
        <v>1</v>
      </c>
    </row>
    <row r="122" spans="1:33" ht="12.75">
      <c r="A122" s="1">
        <v>706000</v>
      </c>
      <c r="B122" s="1" t="s">
        <v>4</v>
      </c>
      <c r="C122" s="1" t="s">
        <v>192</v>
      </c>
      <c r="D122" s="8">
        <v>763.19</v>
      </c>
      <c r="F122" s="9">
        <v>0</v>
      </c>
      <c r="G122" s="9">
        <v>0</v>
      </c>
      <c r="H122" s="9">
        <v>21.88</v>
      </c>
      <c r="I122" s="9">
        <v>82.56</v>
      </c>
      <c r="J122" s="9">
        <v>82.56</v>
      </c>
      <c r="K122" s="9">
        <v>82.56</v>
      </c>
      <c r="L122" s="9">
        <v>82.21</v>
      </c>
      <c r="M122" s="9">
        <v>82.21</v>
      </c>
      <c r="N122" s="9">
        <v>82.21</v>
      </c>
      <c r="O122" s="9">
        <v>82.1</v>
      </c>
      <c r="P122" s="9">
        <v>82.45</v>
      </c>
      <c r="Q122" s="9">
        <v>82.45</v>
      </c>
      <c r="R122" s="9"/>
      <c r="S122" s="9">
        <v>0</v>
      </c>
      <c r="U122" s="8">
        <v>0</v>
      </c>
      <c r="V122" s="8">
        <v>0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>
        <v>1</v>
      </c>
      <c r="AE122" s="8">
        <v>1</v>
      </c>
      <c r="AF122" s="8">
        <v>1</v>
      </c>
      <c r="AG122" s="29">
        <v>0.8333333333333334</v>
      </c>
    </row>
    <row r="123" spans="1:33" ht="12.75">
      <c r="A123" s="1">
        <v>706402</v>
      </c>
      <c r="B123" s="1" t="s">
        <v>4</v>
      </c>
      <c r="C123" s="1" t="s">
        <v>192</v>
      </c>
      <c r="D123" s="8">
        <v>289.51</v>
      </c>
      <c r="F123" s="9">
        <v>35.94</v>
      </c>
      <c r="G123" s="9">
        <v>35.94</v>
      </c>
      <c r="H123" s="9">
        <v>35.94</v>
      </c>
      <c r="I123" s="9">
        <v>36.08</v>
      </c>
      <c r="J123" s="9">
        <v>35.96</v>
      </c>
      <c r="K123" s="9">
        <v>36.19</v>
      </c>
      <c r="L123" s="9">
        <v>36.33</v>
      </c>
      <c r="M123" s="9">
        <v>37.13</v>
      </c>
      <c r="N123" s="9">
        <v>0</v>
      </c>
      <c r="O123" s="9">
        <v>0</v>
      </c>
      <c r="P123" s="9">
        <v>0</v>
      </c>
      <c r="Q123" s="9">
        <v>0</v>
      </c>
      <c r="R123" s="9"/>
      <c r="S123" s="9">
        <v>0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0</v>
      </c>
      <c r="AD123" s="8">
        <v>0</v>
      </c>
      <c r="AE123" s="8">
        <v>0</v>
      </c>
      <c r="AF123" s="8">
        <v>0</v>
      </c>
      <c r="AG123" s="29">
        <v>0.6666666666666666</v>
      </c>
    </row>
    <row r="124" spans="1:33" ht="12.75">
      <c r="A124" s="1">
        <v>706405</v>
      </c>
      <c r="B124" s="1" t="s">
        <v>4</v>
      </c>
      <c r="C124" s="1" t="s">
        <v>192</v>
      </c>
      <c r="D124" s="8">
        <v>12254.57</v>
      </c>
      <c r="F124" s="9">
        <v>2798.99</v>
      </c>
      <c r="G124" s="9">
        <v>1179.06</v>
      </c>
      <c r="H124" s="9">
        <v>1101.62</v>
      </c>
      <c r="I124" s="9">
        <v>1049.76</v>
      </c>
      <c r="J124" s="9">
        <v>1095.97</v>
      </c>
      <c r="K124" s="9">
        <v>1153.36</v>
      </c>
      <c r="L124" s="9">
        <v>1196.8</v>
      </c>
      <c r="M124" s="9">
        <v>857.81</v>
      </c>
      <c r="N124" s="9">
        <v>1523.7</v>
      </c>
      <c r="O124" s="9">
        <v>297.5</v>
      </c>
      <c r="P124" s="9">
        <v>0</v>
      </c>
      <c r="Q124" s="9">
        <v>0</v>
      </c>
      <c r="R124" s="9"/>
      <c r="S124" s="9">
        <v>0</v>
      </c>
      <c r="U124" s="8">
        <v>40</v>
      </c>
      <c r="V124" s="8">
        <v>25</v>
      </c>
      <c r="W124" s="8">
        <v>23</v>
      </c>
      <c r="X124" s="8">
        <v>23</v>
      </c>
      <c r="Y124" s="8">
        <v>23</v>
      </c>
      <c r="Z124" s="8">
        <v>24</v>
      </c>
      <c r="AA124" s="8">
        <v>25</v>
      </c>
      <c r="AB124" s="8">
        <v>25</v>
      </c>
      <c r="AC124" s="8">
        <v>28</v>
      </c>
      <c r="AD124" s="8">
        <v>3</v>
      </c>
      <c r="AE124" s="8">
        <v>0</v>
      </c>
      <c r="AF124" s="8">
        <v>0</v>
      </c>
      <c r="AG124" s="29">
        <v>19.916666666666668</v>
      </c>
    </row>
    <row r="125" spans="1:33" ht="12.75">
      <c r="A125" s="1">
        <v>707000</v>
      </c>
      <c r="B125" s="1" t="s">
        <v>7</v>
      </c>
      <c r="C125" s="1" t="s">
        <v>9</v>
      </c>
      <c r="D125" s="8">
        <v>2228.44</v>
      </c>
      <c r="F125" s="9">
        <v>257.36</v>
      </c>
      <c r="G125" s="9">
        <v>143.56</v>
      </c>
      <c r="H125" s="9">
        <v>113.51</v>
      </c>
      <c r="I125" s="9">
        <v>149.21</v>
      </c>
      <c r="J125" s="9">
        <v>196.19</v>
      </c>
      <c r="K125" s="9">
        <v>196.19</v>
      </c>
      <c r="L125" s="9">
        <v>195.31</v>
      </c>
      <c r="M125" s="9">
        <v>195.31</v>
      </c>
      <c r="N125" s="9">
        <v>195.31</v>
      </c>
      <c r="O125" s="9">
        <v>195.03</v>
      </c>
      <c r="P125" s="9">
        <v>195.73</v>
      </c>
      <c r="Q125" s="9">
        <v>195.73</v>
      </c>
      <c r="R125" s="9"/>
      <c r="S125" s="9">
        <v>0</v>
      </c>
      <c r="U125" s="8">
        <v>3</v>
      </c>
      <c r="V125" s="8">
        <v>2</v>
      </c>
      <c r="W125" s="8">
        <v>1</v>
      </c>
      <c r="X125" s="8">
        <v>2</v>
      </c>
      <c r="Y125" s="8">
        <v>2</v>
      </c>
      <c r="Z125" s="8">
        <v>2</v>
      </c>
      <c r="AA125" s="8">
        <v>2</v>
      </c>
      <c r="AB125" s="8">
        <v>2</v>
      </c>
      <c r="AC125" s="8">
        <v>2</v>
      </c>
      <c r="AD125" s="8">
        <v>2</v>
      </c>
      <c r="AE125" s="8">
        <v>2</v>
      </c>
      <c r="AF125" s="8">
        <v>2</v>
      </c>
      <c r="AG125" s="29">
        <v>2</v>
      </c>
    </row>
    <row r="126" spans="1:33" ht="12.75">
      <c r="A126" s="1">
        <v>708400</v>
      </c>
      <c r="B126" s="1" t="s">
        <v>4</v>
      </c>
      <c r="C126" s="1" t="s">
        <v>192</v>
      </c>
      <c r="D126" s="8">
        <v>3002.14</v>
      </c>
      <c r="F126" s="9">
        <v>168.36</v>
      </c>
      <c r="G126" s="9">
        <v>277.43</v>
      </c>
      <c r="H126" s="9">
        <v>277.43</v>
      </c>
      <c r="I126" s="9">
        <v>267.68</v>
      </c>
      <c r="J126" s="9">
        <v>267.68</v>
      </c>
      <c r="K126" s="9">
        <v>269.67</v>
      </c>
      <c r="L126" s="9">
        <v>256.63</v>
      </c>
      <c r="M126" s="9">
        <v>247.13</v>
      </c>
      <c r="N126" s="9">
        <v>246.63</v>
      </c>
      <c r="O126" s="9">
        <v>246.3</v>
      </c>
      <c r="P126" s="9">
        <v>247.35</v>
      </c>
      <c r="Q126" s="9">
        <v>229.85</v>
      </c>
      <c r="R126" s="9"/>
      <c r="S126" s="9">
        <v>0</v>
      </c>
      <c r="U126" s="8">
        <v>3</v>
      </c>
      <c r="V126" s="8">
        <v>3</v>
      </c>
      <c r="W126" s="8">
        <v>3</v>
      </c>
      <c r="X126" s="8">
        <v>3</v>
      </c>
      <c r="Y126" s="8">
        <v>3</v>
      </c>
      <c r="Z126" s="8">
        <v>3</v>
      </c>
      <c r="AA126" s="8">
        <v>3</v>
      </c>
      <c r="AB126" s="8">
        <v>3</v>
      </c>
      <c r="AC126" s="8">
        <v>3</v>
      </c>
      <c r="AD126" s="8">
        <v>3</v>
      </c>
      <c r="AE126" s="8">
        <v>3</v>
      </c>
      <c r="AF126" s="8">
        <v>3</v>
      </c>
      <c r="AG126" s="29">
        <v>3</v>
      </c>
    </row>
    <row r="127" spans="1:33" ht="12.75">
      <c r="A127" s="1">
        <v>709000</v>
      </c>
      <c r="B127" s="1" t="s">
        <v>3</v>
      </c>
      <c r="C127" s="1" t="s">
        <v>194</v>
      </c>
      <c r="D127" s="8">
        <v>461.46</v>
      </c>
      <c r="F127" s="9">
        <v>0</v>
      </c>
      <c r="G127" s="9">
        <v>0</v>
      </c>
      <c r="H127" s="9">
        <v>0</v>
      </c>
      <c r="I127" s="9">
        <v>1.68</v>
      </c>
      <c r="J127" s="9">
        <v>76.04</v>
      </c>
      <c r="K127" s="9">
        <v>127.94</v>
      </c>
      <c r="L127" s="9">
        <v>127.2</v>
      </c>
      <c r="M127" s="9">
        <v>128.6</v>
      </c>
      <c r="N127" s="9">
        <v>0</v>
      </c>
      <c r="O127" s="9">
        <v>0</v>
      </c>
      <c r="P127" s="9">
        <v>0</v>
      </c>
      <c r="Q127" s="9">
        <v>0</v>
      </c>
      <c r="R127" s="9"/>
      <c r="S127" s="9">
        <v>0</v>
      </c>
      <c r="U127" s="8">
        <v>0</v>
      </c>
      <c r="V127" s="8">
        <v>0</v>
      </c>
      <c r="W127" s="8">
        <v>0</v>
      </c>
      <c r="X127" s="8">
        <v>1</v>
      </c>
      <c r="Y127" s="8">
        <v>2</v>
      </c>
      <c r="Z127" s="8">
        <v>2</v>
      </c>
      <c r="AA127" s="8">
        <v>2</v>
      </c>
      <c r="AB127" s="8">
        <v>2</v>
      </c>
      <c r="AC127" s="8">
        <v>0</v>
      </c>
      <c r="AD127" s="8">
        <v>0</v>
      </c>
      <c r="AE127" s="8">
        <v>0</v>
      </c>
      <c r="AF127" s="8">
        <v>0</v>
      </c>
      <c r="AG127" s="29">
        <v>0.75</v>
      </c>
    </row>
    <row r="128" spans="1:33" ht="12.75">
      <c r="A128" s="1">
        <v>709100</v>
      </c>
      <c r="B128" s="1" t="s">
        <v>3</v>
      </c>
      <c r="C128" s="1" t="s">
        <v>194</v>
      </c>
      <c r="D128" s="8">
        <v>1382.11</v>
      </c>
      <c r="F128" s="9">
        <v>134</v>
      </c>
      <c r="G128" s="9">
        <v>134.81</v>
      </c>
      <c r="H128" s="9">
        <v>133.77</v>
      </c>
      <c r="I128" s="9">
        <v>135.2</v>
      </c>
      <c r="J128" s="9">
        <v>184.27</v>
      </c>
      <c r="K128" s="9">
        <v>185.55</v>
      </c>
      <c r="L128" s="9">
        <v>228.04</v>
      </c>
      <c r="M128" s="9">
        <v>246.47</v>
      </c>
      <c r="N128" s="9">
        <v>0</v>
      </c>
      <c r="O128" s="9">
        <v>0</v>
      </c>
      <c r="P128" s="9">
        <v>0</v>
      </c>
      <c r="Q128" s="9">
        <v>0</v>
      </c>
      <c r="R128" s="9"/>
      <c r="S128" s="9">
        <v>0</v>
      </c>
      <c r="U128" s="8">
        <v>2</v>
      </c>
      <c r="V128" s="8">
        <v>2</v>
      </c>
      <c r="W128" s="8">
        <v>2</v>
      </c>
      <c r="X128" s="8">
        <v>3</v>
      </c>
      <c r="Y128" s="8">
        <v>3</v>
      </c>
      <c r="Z128" s="8">
        <v>3</v>
      </c>
      <c r="AA128" s="8">
        <v>4</v>
      </c>
      <c r="AB128" s="8">
        <v>4</v>
      </c>
      <c r="AC128" s="8">
        <v>0</v>
      </c>
      <c r="AD128" s="8">
        <v>0</v>
      </c>
      <c r="AE128" s="8">
        <v>0</v>
      </c>
      <c r="AF128" s="8">
        <v>0</v>
      </c>
      <c r="AG128" s="29">
        <v>1.9166666666666667</v>
      </c>
    </row>
    <row r="129" spans="1:33" ht="12.75">
      <c r="A129" s="1">
        <v>709101</v>
      </c>
      <c r="B129" s="1" t="s">
        <v>3</v>
      </c>
      <c r="C129" s="1" t="s">
        <v>193</v>
      </c>
      <c r="D129" s="8">
        <v>568.53</v>
      </c>
      <c r="F129" s="9">
        <v>0</v>
      </c>
      <c r="G129" s="9">
        <v>0</v>
      </c>
      <c r="H129" s="9">
        <v>50.07</v>
      </c>
      <c r="I129" s="9">
        <v>72.02</v>
      </c>
      <c r="J129" s="9">
        <v>72.22</v>
      </c>
      <c r="K129" s="9">
        <v>86.34</v>
      </c>
      <c r="L129" s="9">
        <v>143.74</v>
      </c>
      <c r="M129" s="9">
        <v>144.14</v>
      </c>
      <c r="N129" s="9">
        <v>0</v>
      </c>
      <c r="O129" s="9">
        <v>0</v>
      </c>
      <c r="P129" s="9">
        <v>0</v>
      </c>
      <c r="Q129" s="9">
        <v>0</v>
      </c>
      <c r="R129" s="9"/>
      <c r="S129" s="9">
        <v>0</v>
      </c>
      <c r="U129" s="8">
        <v>0</v>
      </c>
      <c r="V129" s="8">
        <v>0</v>
      </c>
      <c r="W129" s="8">
        <v>1</v>
      </c>
      <c r="X129" s="8">
        <v>1</v>
      </c>
      <c r="Y129" s="8">
        <v>1</v>
      </c>
      <c r="Z129" s="8">
        <v>2</v>
      </c>
      <c r="AA129" s="8">
        <v>2</v>
      </c>
      <c r="AB129" s="8">
        <v>2</v>
      </c>
      <c r="AC129" s="8">
        <v>0</v>
      </c>
      <c r="AD129" s="8">
        <v>0</v>
      </c>
      <c r="AE129" s="8">
        <v>0</v>
      </c>
      <c r="AF129" s="8">
        <v>0</v>
      </c>
      <c r="AG129" s="29">
        <v>0.75</v>
      </c>
    </row>
    <row r="130" spans="1:33" ht="12.75">
      <c r="A130" s="1">
        <v>709105</v>
      </c>
      <c r="B130" s="1" t="s">
        <v>3</v>
      </c>
      <c r="C130" s="1" t="s">
        <v>194</v>
      </c>
      <c r="D130" s="8">
        <v>1270.57</v>
      </c>
      <c r="F130" s="9">
        <v>158.84</v>
      </c>
      <c r="G130" s="9">
        <v>158.84</v>
      </c>
      <c r="H130" s="9">
        <v>158.84</v>
      </c>
      <c r="I130" s="9">
        <v>159.17</v>
      </c>
      <c r="J130" s="9">
        <v>158.94</v>
      </c>
      <c r="K130" s="9">
        <v>158.94</v>
      </c>
      <c r="L130" s="9">
        <v>158.5</v>
      </c>
      <c r="M130" s="9">
        <v>158.5</v>
      </c>
      <c r="N130" s="9">
        <v>0</v>
      </c>
      <c r="O130" s="9">
        <v>0</v>
      </c>
      <c r="P130" s="9">
        <v>0</v>
      </c>
      <c r="Q130" s="9">
        <v>0</v>
      </c>
      <c r="R130" s="9"/>
      <c r="S130" s="9">
        <v>0</v>
      </c>
      <c r="U130" s="8">
        <v>3</v>
      </c>
      <c r="V130" s="8">
        <v>3</v>
      </c>
      <c r="W130" s="8">
        <v>3</v>
      </c>
      <c r="X130" s="8">
        <v>3</v>
      </c>
      <c r="Y130" s="8">
        <v>3</v>
      </c>
      <c r="Z130" s="8">
        <v>3</v>
      </c>
      <c r="AA130" s="8">
        <v>3</v>
      </c>
      <c r="AB130" s="8">
        <v>3</v>
      </c>
      <c r="AC130" s="8">
        <v>0</v>
      </c>
      <c r="AD130" s="8">
        <v>0</v>
      </c>
      <c r="AE130" s="8">
        <v>0</v>
      </c>
      <c r="AF130" s="8">
        <v>0</v>
      </c>
      <c r="AG130" s="29">
        <v>2</v>
      </c>
    </row>
    <row r="131" spans="1:33" ht="12.75">
      <c r="A131" s="1">
        <v>709120</v>
      </c>
      <c r="B131" s="1" t="s">
        <v>3</v>
      </c>
      <c r="C131" s="1" t="s">
        <v>194</v>
      </c>
      <c r="D131" s="8">
        <v>69.27</v>
      </c>
      <c r="F131" s="9">
        <v>0</v>
      </c>
      <c r="G131" s="9">
        <v>0</v>
      </c>
      <c r="H131" s="9">
        <v>0</v>
      </c>
      <c r="I131" s="9">
        <v>41.28</v>
      </c>
      <c r="J131" s="9">
        <v>0</v>
      </c>
      <c r="K131" s="9">
        <v>0</v>
      </c>
      <c r="L131" s="9">
        <v>0</v>
      </c>
      <c r="M131" s="9">
        <v>27.99</v>
      </c>
      <c r="N131" s="9">
        <v>0</v>
      </c>
      <c r="O131" s="9">
        <v>0</v>
      </c>
      <c r="P131" s="9">
        <v>0</v>
      </c>
      <c r="Q131" s="9">
        <v>0</v>
      </c>
      <c r="R131" s="9"/>
      <c r="S131" s="9">
        <v>0</v>
      </c>
      <c r="U131" s="8">
        <v>0</v>
      </c>
      <c r="V131" s="8">
        <v>0</v>
      </c>
      <c r="W131" s="8">
        <v>0</v>
      </c>
      <c r="X131" s="8">
        <v>1</v>
      </c>
      <c r="Y131" s="8">
        <v>0</v>
      </c>
      <c r="Z131" s="8">
        <v>0</v>
      </c>
      <c r="AA131" s="8">
        <v>0</v>
      </c>
      <c r="AB131" s="8">
        <v>1</v>
      </c>
      <c r="AC131" s="8">
        <v>0</v>
      </c>
      <c r="AD131" s="8">
        <v>0</v>
      </c>
      <c r="AE131" s="8">
        <v>0</v>
      </c>
      <c r="AF131" s="8">
        <v>0</v>
      </c>
      <c r="AG131" s="29">
        <v>0.16666666666666666</v>
      </c>
    </row>
    <row r="132" spans="1:33" ht="12.75">
      <c r="A132" s="1">
        <v>709130</v>
      </c>
      <c r="B132" s="1" t="s">
        <v>3</v>
      </c>
      <c r="C132" s="1" t="s">
        <v>194</v>
      </c>
      <c r="D132" s="8">
        <v>323.36</v>
      </c>
      <c r="F132" s="9">
        <v>40.42</v>
      </c>
      <c r="G132" s="9">
        <v>40.42</v>
      </c>
      <c r="H132" s="9">
        <v>40.42</v>
      </c>
      <c r="I132" s="9">
        <v>40.42</v>
      </c>
      <c r="J132" s="9">
        <v>40.42</v>
      </c>
      <c r="K132" s="9">
        <v>40.42</v>
      </c>
      <c r="L132" s="9">
        <v>40.42</v>
      </c>
      <c r="M132" s="9">
        <v>40.42</v>
      </c>
      <c r="N132" s="9">
        <v>0</v>
      </c>
      <c r="O132" s="9">
        <v>0</v>
      </c>
      <c r="P132" s="9">
        <v>0</v>
      </c>
      <c r="Q132" s="9">
        <v>0</v>
      </c>
      <c r="R132" s="9"/>
      <c r="S132" s="9">
        <v>0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0</v>
      </c>
      <c r="AD132" s="8">
        <v>0</v>
      </c>
      <c r="AE132" s="8">
        <v>0</v>
      </c>
      <c r="AF132" s="8">
        <v>0</v>
      </c>
      <c r="AG132" s="29">
        <v>0.6666666666666666</v>
      </c>
    </row>
    <row r="133" spans="1:33" ht="12.75">
      <c r="A133" s="1">
        <v>709151</v>
      </c>
      <c r="B133" s="1" t="s">
        <v>3</v>
      </c>
      <c r="C133" s="1" t="s">
        <v>194</v>
      </c>
      <c r="D133" s="8">
        <v>167.95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29.33</v>
      </c>
      <c r="L133" s="9">
        <v>40.42</v>
      </c>
      <c r="M133" s="9">
        <v>98.2</v>
      </c>
      <c r="N133" s="9">
        <v>0</v>
      </c>
      <c r="O133" s="9">
        <v>0</v>
      </c>
      <c r="P133" s="9">
        <v>0</v>
      </c>
      <c r="Q133" s="9">
        <v>0</v>
      </c>
      <c r="R133" s="9"/>
      <c r="S133" s="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1</v>
      </c>
      <c r="AA133" s="8">
        <v>1</v>
      </c>
      <c r="AB133" s="8">
        <v>2</v>
      </c>
      <c r="AC133" s="8">
        <v>0</v>
      </c>
      <c r="AD133" s="8">
        <v>0</v>
      </c>
      <c r="AE133" s="8">
        <v>0</v>
      </c>
      <c r="AF133" s="8">
        <v>0</v>
      </c>
      <c r="AG133" s="29">
        <v>0.3333333333333333</v>
      </c>
    </row>
    <row r="134" spans="1:33" ht="12.75">
      <c r="A134" s="1">
        <v>709155</v>
      </c>
      <c r="B134" s="1" t="s">
        <v>3</v>
      </c>
      <c r="C134" s="1" t="s">
        <v>194</v>
      </c>
      <c r="D134" s="8">
        <v>10051.76</v>
      </c>
      <c r="F134" s="9">
        <v>1040.09</v>
      </c>
      <c r="G134" s="9">
        <v>1064.37</v>
      </c>
      <c r="H134" s="9">
        <v>1347.12</v>
      </c>
      <c r="I134" s="9">
        <v>1208.95</v>
      </c>
      <c r="J134" s="9">
        <v>1355.57</v>
      </c>
      <c r="K134" s="9">
        <v>1296.94</v>
      </c>
      <c r="L134" s="9">
        <v>1387.05</v>
      </c>
      <c r="M134" s="9">
        <v>1351.67</v>
      </c>
      <c r="N134" s="9">
        <v>0</v>
      </c>
      <c r="O134" s="9">
        <v>0</v>
      </c>
      <c r="P134" s="9">
        <v>0</v>
      </c>
      <c r="Q134" s="9">
        <v>0</v>
      </c>
      <c r="R134" s="9"/>
      <c r="S134" s="9">
        <v>0</v>
      </c>
      <c r="U134" s="8">
        <v>18</v>
      </c>
      <c r="V134" s="8">
        <v>20</v>
      </c>
      <c r="W134" s="8">
        <v>22</v>
      </c>
      <c r="X134" s="8">
        <v>22</v>
      </c>
      <c r="Y134" s="8">
        <v>22</v>
      </c>
      <c r="Z134" s="8">
        <v>21</v>
      </c>
      <c r="AA134" s="8">
        <v>21</v>
      </c>
      <c r="AB134" s="8">
        <v>21</v>
      </c>
      <c r="AC134" s="8">
        <v>0</v>
      </c>
      <c r="AD134" s="8">
        <v>0</v>
      </c>
      <c r="AE134" s="8">
        <v>0</v>
      </c>
      <c r="AF134" s="8">
        <v>0</v>
      </c>
      <c r="AG134" s="29">
        <v>13.916666666666666</v>
      </c>
    </row>
    <row r="135" spans="1:33" ht="12.75">
      <c r="A135" s="1">
        <v>709186</v>
      </c>
      <c r="B135" s="1" t="s">
        <v>3</v>
      </c>
      <c r="C135" s="1" t="s">
        <v>194</v>
      </c>
      <c r="D135" s="8">
        <v>203.36</v>
      </c>
      <c r="F135" s="9">
        <v>25.42</v>
      </c>
      <c r="G135" s="9">
        <v>25.42</v>
      </c>
      <c r="H135" s="9">
        <v>25.42</v>
      </c>
      <c r="I135" s="9">
        <v>25.42</v>
      </c>
      <c r="J135" s="9">
        <v>25.42</v>
      </c>
      <c r="K135" s="9">
        <v>25.42</v>
      </c>
      <c r="L135" s="9">
        <v>25.42</v>
      </c>
      <c r="M135" s="9">
        <v>25.42</v>
      </c>
      <c r="N135" s="9">
        <v>0</v>
      </c>
      <c r="O135" s="9">
        <v>0</v>
      </c>
      <c r="P135" s="9">
        <v>0</v>
      </c>
      <c r="Q135" s="9">
        <v>0</v>
      </c>
      <c r="R135" s="9"/>
      <c r="S135" s="9">
        <v>0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0</v>
      </c>
      <c r="AD135" s="8">
        <v>0</v>
      </c>
      <c r="AE135" s="8">
        <v>0</v>
      </c>
      <c r="AF135" s="8">
        <v>0</v>
      </c>
      <c r="AG135" s="29">
        <v>0.6666666666666666</v>
      </c>
    </row>
    <row r="136" spans="1:33" ht="12.75">
      <c r="A136" s="1">
        <v>709505</v>
      </c>
      <c r="B136" s="1" t="s">
        <v>3</v>
      </c>
      <c r="C136" s="1" t="s">
        <v>194</v>
      </c>
      <c r="D136" s="8">
        <v>780.66</v>
      </c>
      <c r="F136" s="9">
        <v>174.03</v>
      </c>
      <c r="G136" s="9">
        <v>86.35</v>
      </c>
      <c r="H136" s="9">
        <v>77.33</v>
      </c>
      <c r="I136" s="9">
        <v>76.31</v>
      </c>
      <c r="J136" s="9">
        <v>76.08</v>
      </c>
      <c r="K136" s="9">
        <v>97.02</v>
      </c>
      <c r="L136" s="9">
        <v>96.77</v>
      </c>
      <c r="M136" s="9">
        <v>96.77</v>
      </c>
      <c r="N136" s="9">
        <v>0</v>
      </c>
      <c r="O136" s="9">
        <v>0</v>
      </c>
      <c r="P136" s="9">
        <v>0</v>
      </c>
      <c r="Q136" s="9">
        <v>0</v>
      </c>
      <c r="R136" s="9"/>
      <c r="S136" s="9">
        <v>0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29">
        <v>0.6666666666666666</v>
      </c>
    </row>
    <row r="137" spans="1:33" ht="12.75">
      <c r="A137" s="1">
        <v>709510</v>
      </c>
      <c r="B137" s="1" t="s">
        <v>3</v>
      </c>
      <c r="C137" s="1" t="s">
        <v>194</v>
      </c>
      <c r="D137" s="8">
        <v>1912.5</v>
      </c>
      <c r="F137" s="9">
        <v>244.43</v>
      </c>
      <c r="G137" s="9">
        <v>210.96</v>
      </c>
      <c r="H137" s="9">
        <v>210.96</v>
      </c>
      <c r="I137" s="9">
        <v>211.12</v>
      </c>
      <c r="J137" s="9">
        <v>253.19</v>
      </c>
      <c r="K137" s="9">
        <v>253.68</v>
      </c>
      <c r="L137" s="9">
        <v>287.53</v>
      </c>
      <c r="M137" s="9">
        <v>240.63</v>
      </c>
      <c r="N137" s="9">
        <v>0</v>
      </c>
      <c r="O137" s="9">
        <v>0</v>
      </c>
      <c r="P137" s="9">
        <v>0</v>
      </c>
      <c r="Q137" s="9">
        <v>0</v>
      </c>
      <c r="R137" s="9"/>
      <c r="S137" s="9">
        <v>0</v>
      </c>
      <c r="U137" s="8">
        <v>3</v>
      </c>
      <c r="V137" s="8">
        <v>2</v>
      </c>
      <c r="W137" s="8">
        <v>2</v>
      </c>
      <c r="X137" s="8">
        <v>2</v>
      </c>
      <c r="Y137" s="8">
        <v>3</v>
      </c>
      <c r="Z137" s="8">
        <v>3</v>
      </c>
      <c r="AA137" s="8">
        <v>3</v>
      </c>
      <c r="AB137" s="8">
        <v>3</v>
      </c>
      <c r="AC137" s="8">
        <v>0</v>
      </c>
      <c r="AD137" s="8">
        <v>0</v>
      </c>
      <c r="AE137" s="8">
        <v>0</v>
      </c>
      <c r="AF137" s="8">
        <v>0</v>
      </c>
      <c r="AG137" s="29">
        <v>1.75</v>
      </c>
    </row>
    <row r="138" spans="1:33" ht="12.75">
      <c r="A138" s="1">
        <v>709525</v>
      </c>
      <c r="B138" s="1" t="s">
        <v>3</v>
      </c>
      <c r="C138" s="1" t="s">
        <v>194</v>
      </c>
      <c r="D138" s="8">
        <v>2303.42</v>
      </c>
      <c r="F138" s="9">
        <v>304.41</v>
      </c>
      <c r="G138" s="9">
        <v>273.17</v>
      </c>
      <c r="H138" s="9">
        <v>287.44</v>
      </c>
      <c r="I138" s="9">
        <v>288.1</v>
      </c>
      <c r="J138" s="9">
        <v>288.1</v>
      </c>
      <c r="K138" s="9">
        <v>288.1</v>
      </c>
      <c r="L138" s="9">
        <v>287.05</v>
      </c>
      <c r="M138" s="9">
        <v>287.05</v>
      </c>
      <c r="N138" s="9">
        <v>0</v>
      </c>
      <c r="O138" s="9">
        <v>0</v>
      </c>
      <c r="P138" s="9">
        <v>0</v>
      </c>
      <c r="Q138" s="9">
        <v>0</v>
      </c>
      <c r="R138" s="9"/>
      <c r="S138" s="9">
        <v>0</v>
      </c>
      <c r="U138" s="8">
        <v>4</v>
      </c>
      <c r="V138" s="8">
        <v>5</v>
      </c>
      <c r="W138" s="8">
        <v>4</v>
      </c>
      <c r="X138" s="8">
        <v>4</v>
      </c>
      <c r="Y138" s="8">
        <v>4</v>
      </c>
      <c r="Z138" s="8">
        <v>4</v>
      </c>
      <c r="AA138" s="8">
        <v>4</v>
      </c>
      <c r="AB138" s="8">
        <v>4</v>
      </c>
      <c r="AC138" s="8">
        <v>0</v>
      </c>
      <c r="AD138" s="8">
        <v>0</v>
      </c>
      <c r="AE138" s="8">
        <v>0</v>
      </c>
      <c r="AF138" s="8">
        <v>0</v>
      </c>
      <c r="AG138" s="29">
        <v>2.75</v>
      </c>
    </row>
    <row r="139" spans="1:33" ht="12.75">
      <c r="A139" s="1">
        <v>709530</v>
      </c>
      <c r="B139" s="1" t="s">
        <v>3</v>
      </c>
      <c r="C139" s="1" t="s">
        <v>194</v>
      </c>
      <c r="D139" s="8">
        <v>669.13</v>
      </c>
      <c r="F139" s="9">
        <v>87.71</v>
      </c>
      <c r="G139" s="9">
        <v>72.91</v>
      </c>
      <c r="H139" s="9">
        <v>71.52</v>
      </c>
      <c r="I139" s="9">
        <v>73.51</v>
      </c>
      <c r="J139" s="9">
        <v>72.92</v>
      </c>
      <c r="K139" s="9">
        <v>97.02</v>
      </c>
      <c r="L139" s="9">
        <v>96.77</v>
      </c>
      <c r="M139" s="9">
        <v>96.77</v>
      </c>
      <c r="N139" s="9">
        <v>0</v>
      </c>
      <c r="O139" s="9">
        <v>0</v>
      </c>
      <c r="P139" s="9">
        <v>0</v>
      </c>
      <c r="Q139" s="9">
        <v>0</v>
      </c>
      <c r="R139" s="9"/>
      <c r="S139" s="9">
        <v>0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0</v>
      </c>
      <c r="AD139" s="8">
        <v>0</v>
      </c>
      <c r="AE139" s="8">
        <v>0</v>
      </c>
      <c r="AF139" s="8">
        <v>0</v>
      </c>
      <c r="AG139" s="29">
        <v>0.6666666666666666</v>
      </c>
    </row>
    <row r="140" spans="1:33" ht="12.75">
      <c r="A140" s="1">
        <v>709532</v>
      </c>
      <c r="B140" s="1" t="s">
        <v>3</v>
      </c>
      <c r="C140" s="1" t="s">
        <v>194</v>
      </c>
      <c r="D140" s="8">
        <v>323.36</v>
      </c>
      <c r="F140" s="9">
        <v>40.42</v>
      </c>
      <c r="G140" s="9">
        <v>40.42</v>
      </c>
      <c r="H140" s="9">
        <v>40.42</v>
      </c>
      <c r="I140" s="9">
        <v>40.42</v>
      </c>
      <c r="J140" s="9">
        <v>40.42</v>
      </c>
      <c r="K140" s="9">
        <v>40.42</v>
      </c>
      <c r="L140" s="9">
        <v>40.42</v>
      </c>
      <c r="M140" s="9">
        <v>40.42</v>
      </c>
      <c r="N140" s="9">
        <v>0</v>
      </c>
      <c r="O140" s="9">
        <v>0</v>
      </c>
      <c r="P140" s="9">
        <v>0</v>
      </c>
      <c r="Q140" s="9">
        <v>0</v>
      </c>
      <c r="R140" s="9"/>
      <c r="S140" s="9">
        <v>0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0</v>
      </c>
      <c r="AD140" s="8">
        <v>0</v>
      </c>
      <c r="AE140" s="8">
        <v>0</v>
      </c>
      <c r="AF140" s="8">
        <v>0</v>
      </c>
      <c r="AG140" s="29">
        <v>0.6666666666666666</v>
      </c>
    </row>
    <row r="141" spans="1:33" ht="12.75">
      <c r="A141" s="1">
        <v>709535</v>
      </c>
      <c r="B141" s="1" t="s">
        <v>3</v>
      </c>
      <c r="C141" s="1" t="s">
        <v>194</v>
      </c>
      <c r="D141" s="8">
        <v>705.95</v>
      </c>
      <c r="F141" s="9">
        <v>78.94</v>
      </c>
      <c r="G141" s="9">
        <v>102.46</v>
      </c>
      <c r="H141" s="9">
        <v>92.47</v>
      </c>
      <c r="I141" s="9">
        <v>92.55</v>
      </c>
      <c r="J141" s="9">
        <v>92.55</v>
      </c>
      <c r="K141" s="9">
        <v>82.56</v>
      </c>
      <c r="L141" s="9">
        <v>82.21</v>
      </c>
      <c r="M141" s="9">
        <v>82.21</v>
      </c>
      <c r="N141" s="9">
        <v>0</v>
      </c>
      <c r="O141" s="9">
        <v>0</v>
      </c>
      <c r="P141" s="9">
        <v>0</v>
      </c>
      <c r="Q141" s="9">
        <v>0</v>
      </c>
      <c r="R141" s="9"/>
      <c r="S141" s="9">
        <v>0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0</v>
      </c>
      <c r="AD141" s="8">
        <v>0</v>
      </c>
      <c r="AE141" s="8">
        <v>0</v>
      </c>
      <c r="AF141" s="8">
        <v>0</v>
      </c>
      <c r="AG141" s="29">
        <v>0.6666666666666666</v>
      </c>
    </row>
    <row r="142" spans="1:33" ht="12.75">
      <c r="A142" s="1">
        <v>709540</v>
      </c>
      <c r="B142" s="1" t="s">
        <v>3</v>
      </c>
      <c r="C142" s="1" t="s">
        <v>194</v>
      </c>
      <c r="D142" s="8">
        <v>323.36</v>
      </c>
      <c r="F142" s="9">
        <v>40.42</v>
      </c>
      <c r="G142" s="9">
        <v>40.42</v>
      </c>
      <c r="H142" s="9">
        <v>40.42</v>
      </c>
      <c r="I142" s="9">
        <v>40.42</v>
      </c>
      <c r="J142" s="9">
        <v>40.42</v>
      </c>
      <c r="K142" s="9">
        <v>40.42</v>
      </c>
      <c r="L142" s="9">
        <v>40.42</v>
      </c>
      <c r="M142" s="9">
        <v>40.42</v>
      </c>
      <c r="N142" s="9">
        <v>0</v>
      </c>
      <c r="O142" s="9">
        <v>0</v>
      </c>
      <c r="P142" s="9">
        <v>0</v>
      </c>
      <c r="Q142" s="9">
        <v>0</v>
      </c>
      <c r="R142" s="9"/>
      <c r="S142" s="9">
        <v>0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0</v>
      </c>
      <c r="AD142" s="8">
        <v>0</v>
      </c>
      <c r="AE142" s="8">
        <v>0</v>
      </c>
      <c r="AF142" s="8">
        <v>0</v>
      </c>
      <c r="AG142" s="29">
        <v>0.6666666666666666</v>
      </c>
    </row>
    <row r="143" spans="1:33" ht="12.75">
      <c r="A143" s="1">
        <v>709599</v>
      </c>
      <c r="B143" s="1" t="s">
        <v>3</v>
      </c>
      <c r="C143" s="1" t="s">
        <v>194</v>
      </c>
      <c r="D143" s="8">
        <v>296.17</v>
      </c>
      <c r="F143" s="9">
        <v>36.36</v>
      </c>
      <c r="G143" s="9">
        <v>37.48</v>
      </c>
      <c r="H143" s="9">
        <v>37.48</v>
      </c>
      <c r="I143" s="9">
        <v>37.48</v>
      </c>
      <c r="J143" s="9">
        <v>37.21</v>
      </c>
      <c r="K143" s="9">
        <v>36.78</v>
      </c>
      <c r="L143" s="9">
        <v>36.98</v>
      </c>
      <c r="M143" s="9">
        <v>36.4</v>
      </c>
      <c r="N143" s="9">
        <v>0</v>
      </c>
      <c r="O143" s="9">
        <v>0</v>
      </c>
      <c r="P143" s="9">
        <v>0</v>
      </c>
      <c r="Q143" s="9">
        <v>0</v>
      </c>
      <c r="R143" s="9"/>
      <c r="S143" s="9">
        <v>0</v>
      </c>
      <c r="U143" s="8">
        <v>2</v>
      </c>
      <c r="V143" s="8">
        <v>2</v>
      </c>
      <c r="W143" s="8">
        <v>2</v>
      </c>
      <c r="X143" s="8">
        <v>2</v>
      </c>
      <c r="Y143" s="8">
        <v>2</v>
      </c>
      <c r="Z143" s="8">
        <v>2</v>
      </c>
      <c r="AA143" s="8">
        <v>2</v>
      </c>
      <c r="AB143" s="8">
        <v>2</v>
      </c>
      <c r="AC143" s="8">
        <v>0</v>
      </c>
      <c r="AD143" s="8">
        <v>0</v>
      </c>
      <c r="AE143" s="8">
        <v>0</v>
      </c>
      <c r="AF143" s="8">
        <v>0</v>
      </c>
      <c r="AG143" s="29">
        <v>1.3333333333333333</v>
      </c>
    </row>
    <row r="144" spans="1:33" ht="12.75">
      <c r="A144" s="1">
        <v>709600</v>
      </c>
      <c r="B144" s="1" t="s">
        <v>3</v>
      </c>
      <c r="C144" s="1" t="s">
        <v>194</v>
      </c>
      <c r="D144" s="8">
        <v>2886.44</v>
      </c>
      <c r="F144" s="9">
        <v>280.48</v>
      </c>
      <c r="G144" s="9">
        <v>223.89</v>
      </c>
      <c r="H144" s="9">
        <v>305.87</v>
      </c>
      <c r="I144" s="9">
        <v>298.66</v>
      </c>
      <c r="J144" s="9">
        <v>399.18</v>
      </c>
      <c r="K144" s="9">
        <v>386.78</v>
      </c>
      <c r="L144" s="9">
        <v>433.79</v>
      </c>
      <c r="M144" s="9">
        <v>477.84</v>
      </c>
      <c r="N144" s="9">
        <v>0</v>
      </c>
      <c r="O144" s="9">
        <v>0</v>
      </c>
      <c r="P144" s="9">
        <v>72.03</v>
      </c>
      <c r="Q144" s="9">
        <v>7.92</v>
      </c>
      <c r="R144" s="9"/>
      <c r="S144" s="9">
        <v>0</v>
      </c>
      <c r="U144" s="8">
        <v>3</v>
      </c>
      <c r="V144" s="8">
        <v>3</v>
      </c>
      <c r="W144" s="8">
        <v>4</v>
      </c>
      <c r="X144" s="8">
        <v>4</v>
      </c>
      <c r="Y144" s="8">
        <v>5</v>
      </c>
      <c r="Z144" s="8">
        <v>5</v>
      </c>
      <c r="AA144" s="8">
        <v>6</v>
      </c>
      <c r="AB144" s="8">
        <v>7</v>
      </c>
      <c r="AC144" s="8">
        <v>0</v>
      </c>
      <c r="AD144" s="8">
        <v>0</v>
      </c>
      <c r="AE144" s="8">
        <v>1</v>
      </c>
      <c r="AF144" s="8">
        <v>1</v>
      </c>
      <c r="AG144" s="29">
        <v>3.25</v>
      </c>
    </row>
    <row r="145" spans="1:33" ht="12.75">
      <c r="A145" s="1">
        <v>709604</v>
      </c>
      <c r="B145" s="1" t="s">
        <v>3</v>
      </c>
      <c r="C145" s="1" t="s">
        <v>194</v>
      </c>
      <c r="D145" s="8">
        <v>677.03</v>
      </c>
      <c r="F145" s="9">
        <v>10.21</v>
      </c>
      <c r="G145" s="9">
        <v>77.57</v>
      </c>
      <c r="H145" s="9">
        <v>78.17</v>
      </c>
      <c r="I145" s="9">
        <v>77.62</v>
      </c>
      <c r="J145" s="9">
        <v>108.63</v>
      </c>
      <c r="K145" s="9">
        <v>108.63</v>
      </c>
      <c r="L145" s="9">
        <v>108.1</v>
      </c>
      <c r="M145" s="9">
        <v>108.1</v>
      </c>
      <c r="N145" s="9">
        <v>0</v>
      </c>
      <c r="O145" s="9">
        <v>0</v>
      </c>
      <c r="P145" s="9">
        <v>0</v>
      </c>
      <c r="Q145" s="9">
        <v>0</v>
      </c>
      <c r="R145" s="9"/>
      <c r="S145" s="9">
        <v>0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  <c r="AG145" s="29">
        <v>0.6666666666666666</v>
      </c>
    </row>
    <row r="146" spans="1:33" ht="12.75">
      <c r="A146" s="1">
        <v>709609</v>
      </c>
      <c r="B146" s="1" t="s">
        <v>3</v>
      </c>
      <c r="C146" s="1" t="s">
        <v>194</v>
      </c>
      <c r="D146" s="8">
        <v>782.86</v>
      </c>
      <c r="F146" s="9">
        <v>82.48</v>
      </c>
      <c r="G146" s="9">
        <v>82.48</v>
      </c>
      <c r="H146" s="9">
        <v>164.52</v>
      </c>
      <c r="I146" s="9">
        <v>123.84</v>
      </c>
      <c r="J146" s="9">
        <v>82.56</v>
      </c>
      <c r="K146" s="9">
        <v>82.56</v>
      </c>
      <c r="L146" s="9">
        <v>82.21</v>
      </c>
      <c r="M146" s="9">
        <v>82.21</v>
      </c>
      <c r="N146" s="9">
        <v>0</v>
      </c>
      <c r="O146" s="9">
        <v>0</v>
      </c>
      <c r="P146" s="9">
        <v>0</v>
      </c>
      <c r="Q146" s="9">
        <v>0</v>
      </c>
      <c r="R146" s="9"/>
      <c r="S146" s="9">
        <v>0</v>
      </c>
      <c r="U146" s="8">
        <v>1</v>
      </c>
      <c r="V146" s="8">
        <v>1</v>
      </c>
      <c r="W146" s="8">
        <v>2</v>
      </c>
      <c r="X146" s="8">
        <v>2</v>
      </c>
      <c r="Y146" s="8">
        <v>1</v>
      </c>
      <c r="Z146" s="8">
        <v>1</v>
      </c>
      <c r="AA146" s="8">
        <v>1</v>
      </c>
      <c r="AB146" s="8">
        <v>1</v>
      </c>
      <c r="AC146" s="8">
        <v>0</v>
      </c>
      <c r="AD146" s="8">
        <v>0</v>
      </c>
      <c r="AE146" s="8">
        <v>0</v>
      </c>
      <c r="AF146" s="8">
        <v>0</v>
      </c>
      <c r="AG146" s="29">
        <v>0.8333333333333334</v>
      </c>
    </row>
    <row r="147" spans="1:33" ht="12.75">
      <c r="A147" s="1">
        <v>709616</v>
      </c>
      <c r="B147" s="1" t="s">
        <v>3</v>
      </c>
      <c r="C147" s="1" t="s">
        <v>194</v>
      </c>
      <c r="D147" s="8">
        <v>223.44</v>
      </c>
      <c r="F147" s="9">
        <v>35.42</v>
      </c>
      <c r="G147" s="9">
        <v>35.42</v>
      </c>
      <c r="H147" s="9">
        <v>35.42</v>
      </c>
      <c r="I147" s="9">
        <v>35.42</v>
      </c>
      <c r="J147" s="9">
        <v>35.42</v>
      </c>
      <c r="K147" s="9">
        <v>35.42</v>
      </c>
      <c r="L147" s="9">
        <v>10.92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/>
      <c r="S147" s="9">
        <v>0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29">
        <v>0.5833333333333334</v>
      </c>
    </row>
    <row r="148" spans="1:33" ht="12.75">
      <c r="A148" s="1">
        <v>709625</v>
      </c>
      <c r="B148" s="1" t="s">
        <v>3</v>
      </c>
      <c r="C148" s="1" t="s">
        <v>194</v>
      </c>
      <c r="D148" s="8">
        <v>704.41</v>
      </c>
      <c r="F148" s="9">
        <v>5.68</v>
      </c>
      <c r="G148" s="9">
        <v>59.2</v>
      </c>
      <c r="H148" s="9">
        <v>58.07</v>
      </c>
      <c r="I148" s="9">
        <v>57.82</v>
      </c>
      <c r="J148" s="9">
        <v>57.27</v>
      </c>
      <c r="K148" s="9">
        <v>121.45</v>
      </c>
      <c r="L148" s="9">
        <v>173.26</v>
      </c>
      <c r="M148" s="9">
        <v>171.66</v>
      </c>
      <c r="N148" s="9">
        <v>0</v>
      </c>
      <c r="O148" s="9">
        <v>0</v>
      </c>
      <c r="P148" s="9">
        <v>0</v>
      </c>
      <c r="Q148" s="9">
        <v>0</v>
      </c>
      <c r="R148" s="9"/>
      <c r="S148" s="9">
        <v>0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2</v>
      </c>
      <c r="AA148" s="8">
        <v>2</v>
      </c>
      <c r="AB148" s="8">
        <v>2</v>
      </c>
      <c r="AC148" s="8">
        <v>0</v>
      </c>
      <c r="AD148" s="8">
        <v>0</v>
      </c>
      <c r="AE148" s="8">
        <v>0</v>
      </c>
      <c r="AF148" s="8">
        <v>0</v>
      </c>
      <c r="AG148" s="29">
        <v>0.9166666666666666</v>
      </c>
    </row>
    <row r="149" spans="1:33" ht="12.75">
      <c r="A149" s="1">
        <v>800000</v>
      </c>
      <c r="B149" s="1" t="s">
        <v>6</v>
      </c>
      <c r="C149" s="1" t="s">
        <v>195</v>
      </c>
      <c r="D149" s="8">
        <v>2489.15</v>
      </c>
      <c r="F149" s="9">
        <v>164.96</v>
      </c>
      <c r="G149" s="9">
        <v>164.96</v>
      </c>
      <c r="H149" s="9">
        <v>164.96</v>
      </c>
      <c r="I149" s="9">
        <v>165.12</v>
      </c>
      <c r="J149" s="9">
        <v>165.12</v>
      </c>
      <c r="K149" s="9">
        <v>165.12</v>
      </c>
      <c r="L149" s="9">
        <v>246.63</v>
      </c>
      <c r="M149" s="9">
        <v>256.63</v>
      </c>
      <c r="N149" s="9">
        <v>246.63</v>
      </c>
      <c r="O149" s="9">
        <v>250.5</v>
      </c>
      <c r="P149" s="9">
        <v>247.35</v>
      </c>
      <c r="Q149" s="9">
        <v>251.17</v>
      </c>
      <c r="R149" s="9"/>
      <c r="S149" s="9">
        <v>0</v>
      </c>
      <c r="U149" s="8">
        <v>2</v>
      </c>
      <c r="V149" s="8">
        <v>2</v>
      </c>
      <c r="W149" s="8">
        <v>2</v>
      </c>
      <c r="X149" s="8">
        <v>2</v>
      </c>
      <c r="Y149" s="8">
        <v>2</v>
      </c>
      <c r="Z149" s="8">
        <v>2</v>
      </c>
      <c r="AA149" s="8">
        <v>3</v>
      </c>
      <c r="AB149" s="8">
        <v>3</v>
      </c>
      <c r="AC149" s="8">
        <v>3</v>
      </c>
      <c r="AD149" s="8">
        <v>3</v>
      </c>
      <c r="AE149" s="8">
        <v>3</v>
      </c>
      <c r="AF149" s="8">
        <v>4</v>
      </c>
      <c r="AG149" s="29">
        <v>2.5833333333333335</v>
      </c>
    </row>
    <row r="150" spans="1:33" ht="12.75">
      <c r="A150" s="1">
        <v>801000</v>
      </c>
      <c r="B150" s="1" t="s">
        <v>6</v>
      </c>
      <c r="C150" s="1" t="s">
        <v>195</v>
      </c>
      <c r="D150" s="8">
        <v>989.21</v>
      </c>
      <c r="F150" s="9">
        <v>82.48</v>
      </c>
      <c r="G150" s="9">
        <v>82.48</v>
      </c>
      <c r="H150" s="9">
        <v>82.48</v>
      </c>
      <c r="I150" s="9">
        <v>83.02</v>
      </c>
      <c r="J150" s="9">
        <v>82.56</v>
      </c>
      <c r="K150" s="9">
        <v>82.56</v>
      </c>
      <c r="L150" s="9">
        <v>82.21</v>
      </c>
      <c r="M150" s="9">
        <v>82.21</v>
      </c>
      <c r="N150" s="9">
        <v>82.21</v>
      </c>
      <c r="O150" s="9">
        <v>82.1</v>
      </c>
      <c r="P150" s="9">
        <v>82.45</v>
      </c>
      <c r="Q150" s="9">
        <v>82.45</v>
      </c>
      <c r="R150" s="9"/>
      <c r="S150" s="9">
        <v>0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>
        <v>1</v>
      </c>
      <c r="AE150" s="8">
        <v>1</v>
      </c>
      <c r="AF150" s="8">
        <v>1</v>
      </c>
      <c r="AG150" s="29">
        <v>1</v>
      </c>
    </row>
    <row r="151" spans="1:33" ht="12.75">
      <c r="A151" s="1">
        <v>803210</v>
      </c>
      <c r="B151" s="1" t="s">
        <v>6</v>
      </c>
      <c r="C151" s="1" t="s">
        <v>195</v>
      </c>
      <c r="D151" s="8">
        <v>8898.75</v>
      </c>
      <c r="F151" s="9">
        <v>742.32</v>
      </c>
      <c r="G151" s="9">
        <v>742.32</v>
      </c>
      <c r="H151" s="9">
        <v>742.32</v>
      </c>
      <c r="I151" s="9">
        <v>743.04</v>
      </c>
      <c r="J151" s="9">
        <v>743.04</v>
      </c>
      <c r="K151" s="9">
        <v>743.04</v>
      </c>
      <c r="L151" s="9">
        <v>739.89</v>
      </c>
      <c r="M151" s="9">
        <v>739.89</v>
      </c>
      <c r="N151" s="9">
        <v>739.89</v>
      </c>
      <c r="O151" s="9">
        <v>738.9</v>
      </c>
      <c r="P151" s="9">
        <v>742.05</v>
      </c>
      <c r="Q151" s="9">
        <v>742.05</v>
      </c>
      <c r="R151" s="9"/>
      <c r="S151" s="9">
        <v>0</v>
      </c>
      <c r="U151" s="8">
        <v>9</v>
      </c>
      <c r="V151" s="8">
        <v>9</v>
      </c>
      <c r="W151" s="8">
        <v>9</v>
      </c>
      <c r="X151" s="8">
        <v>9</v>
      </c>
      <c r="Y151" s="8">
        <v>9</v>
      </c>
      <c r="Z151" s="8">
        <v>9</v>
      </c>
      <c r="AA151" s="8">
        <v>9</v>
      </c>
      <c r="AB151" s="8">
        <v>9</v>
      </c>
      <c r="AC151" s="8">
        <v>9</v>
      </c>
      <c r="AD151" s="8">
        <v>9</v>
      </c>
      <c r="AE151" s="8">
        <v>9</v>
      </c>
      <c r="AF151" s="8">
        <v>9</v>
      </c>
      <c r="AG151" s="29">
        <v>9</v>
      </c>
    </row>
    <row r="152" spans="1:33" ht="12.75">
      <c r="A152" s="1">
        <v>803420</v>
      </c>
      <c r="B152" s="1" t="s">
        <v>6</v>
      </c>
      <c r="C152" s="1" t="s">
        <v>195</v>
      </c>
      <c r="D152" s="8">
        <v>1776.68</v>
      </c>
      <c r="F152" s="9">
        <v>141.86</v>
      </c>
      <c r="G152" s="9">
        <v>144.52</v>
      </c>
      <c r="H152" s="9">
        <v>141.86</v>
      </c>
      <c r="I152" s="9">
        <v>140.47</v>
      </c>
      <c r="J152" s="9">
        <v>139.2</v>
      </c>
      <c r="K152" s="9">
        <v>154.58</v>
      </c>
      <c r="L152" s="9">
        <v>153.98</v>
      </c>
      <c r="M152" s="9">
        <v>153.98</v>
      </c>
      <c r="N152" s="9">
        <v>153.98</v>
      </c>
      <c r="O152" s="9">
        <v>153.78</v>
      </c>
      <c r="P152" s="9">
        <v>154.48</v>
      </c>
      <c r="Q152" s="9">
        <v>143.99</v>
      </c>
      <c r="R152" s="9"/>
      <c r="S152" s="9">
        <v>0</v>
      </c>
      <c r="U152" s="8">
        <v>2</v>
      </c>
      <c r="V152" s="8">
        <v>2</v>
      </c>
      <c r="W152" s="8">
        <v>2</v>
      </c>
      <c r="X152" s="8">
        <v>2</v>
      </c>
      <c r="Y152" s="8">
        <v>2</v>
      </c>
      <c r="Z152" s="8">
        <v>2</v>
      </c>
      <c r="AA152" s="8">
        <v>2</v>
      </c>
      <c r="AB152" s="8">
        <v>2</v>
      </c>
      <c r="AC152" s="8">
        <v>2</v>
      </c>
      <c r="AD152" s="8">
        <v>2</v>
      </c>
      <c r="AE152" s="8">
        <v>2</v>
      </c>
      <c r="AF152" s="8">
        <v>2</v>
      </c>
      <c r="AG152" s="29">
        <v>2</v>
      </c>
    </row>
    <row r="153" spans="1:33" ht="12.75">
      <c r="A153" s="1">
        <v>803510</v>
      </c>
      <c r="B153" s="1" t="s">
        <v>6</v>
      </c>
      <c r="C153" s="1" t="s">
        <v>195</v>
      </c>
      <c r="D153" s="8">
        <v>958.81</v>
      </c>
      <c r="F153" s="9">
        <v>82.48</v>
      </c>
      <c r="G153" s="9">
        <v>82.48</v>
      </c>
      <c r="H153" s="9">
        <v>82.48</v>
      </c>
      <c r="I153" s="9">
        <v>82.56</v>
      </c>
      <c r="J153" s="9">
        <v>82.56</v>
      </c>
      <c r="K153" s="9">
        <v>82.56</v>
      </c>
      <c r="L153" s="9">
        <v>82.21</v>
      </c>
      <c r="M153" s="9">
        <v>82.21</v>
      </c>
      <c r="N153" s="9">
        <v>82.21</v>
      </c>
      <c r="O153" s="9">
        <v>82.1</v>
      </c>
      <c r="P153" s="9">
        <v>131.45</v>
      </c>
      <c r="Q153" s="9">
        <v>3.51</v>
      </c>
      <c r="R153" s="9"/>
      <c r="S153" s="9">
        <v>0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>
        <v>1</v>
      </c>
      <c r="AE153" s="8">
        <v>1</v>
      </c>
      <c r="AF153" s="8">
        <v>1</v>
      </c>
      <c r="AG153" s="29">
        <v>1</v>
      </c>
    </row>
    <row r="154" spans="1:33" ht="12.75">
      <c r="A154" s="1">
        <v>803710</v>
      </c>
      <c r="B154" s="1" t="s">
        <v>6</v>
      </c>
      <c r="C154" s="1" t="s">
        <v>195</v>
      </c>
      <c r="D154" s="8">
        <v>315.43</v>
      </c>
      <c r="F154" s="9">
        <v>0</v>
      </c>
      <c r="G154" s="9">
        <v>5.95</v>
      </c>
      <c r="H154" s="9">
        <v>10.94</v>
      </c>
      <c r="I154" s="9">
        <v>10.96</v>
      </c>
      <c r="J154" s="9">
        <v>17.63</v>
      </c>
      <c r="K154" s="9">
        <v>37.05</v>
      </c>
      <c r="L154" s="9">
        <v>37.68</v>
      </c>
      <c r="M154" s="9">
        <v>39.16</v>
      </c>
      <c r="N154" s="9">
        <v>38.01</v>
      </c>
      <c r="O154" s="9">
        <v>37.33</v>
      </c>
      <c r="P154" s="9">
        <v>39.56</v>
      </c>
      <c r="Q154" s="9">
        <v>41.16</v>
      </c>
      <c r="R154" s="9"/>
      <c r="S154" s="9">
        <v>0</v>
      </c>
      <c r="U154" s="8">
        <v>0</v>
      </c>
      <c r="V154" s="8">
        <v>1</v>
      </c>
      <c r="W154" s="8">
        <v>1</v>
      </c>
      <c r="X154" s="8">
        <v>1</v>
      </c>
      <c r="Y154" s="8">
        <v>3</v>
      </c>
      <c r="Z154" s="8">
        <v>3</v>
      </c>
      <c r="AA154" s="8">
        <v>3</v>
      </c>
      <c r="AB154" s="8">
        <v>3</v>
      </c>
      <c r="AC154" s="8">
        <v>3</v>
      </c>
      <c r="AD154" s="8">
        <v>3</v>
      </c>
      <c r="AE154" s="8">
        <v>3</v>
      </c>
      <c r="AF154" s="8">
        <v>3</v>
      </c>
      <c r="AG154" s="29">
        <v>2.25</v>
      </c>
    </row>
    <row r="155" spans="1:33" ht="12.75">
      <c r="A155" s="1">
        <v>803810</v>
      </c>
      <c r="B155" s="1" t="s">
        <v>6</v>
      </c>
      <c r="C155" s="1" t="s">
        <v>195</v>
      </c>
      <c r="D155" s="8">
        <v>1205.75</v>
      </c>
      <c r="F155" s="9">
        <v>82.48</v>
      </c>
      <c r="G155" s="9">
        <v>82.48</v>
      </c>
      <c r="H155" s="9">
        <v>82.48</v>
      </c>
      <c r="I155" s="9">
        <v>82.56</v>
      </c>
      <c r="J155" s="9">
        <v>82.56</v>
      </c>
      <c r="K155" s="9">
        <v>82.56</v>
      </c>
      <c r="L155" s="9">
        <v>82.21</v>
      </c>
      <c r="M155" s="9">
        <v>82.21</v>
      </c>
      <c r="N155" s="9">
        <v>82.21</v>
      </c>
      <c r="O155" s="9">
        <v>82.1</v>
      </c>
      <c r="P155" s="9">
        <v>299.45</v>
      </c>
      <c r="Q155" s="9">
        <v>82.45</v>
      </c>
      <c r="R155" s="9"/>
      <c r="S155" s="9">
        <v>0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>
        <v>1</v>
      </c>
      <c r="AE155" s="8">
        <v>1</v>
      </c>
      <c r="AF155" s="8">
        <v>1</v>
      </c>
      <c r="AG155" s="29">
        <v>1</v>
      </c>
    </row>
    <row r="156" spans="1:33" ht="12.75">
      <c r="A156" s="1">
        <v>803910</v>
      </c>
      <c r="B156" s="1" t="s">
        <v>6</v>
      </c>
      <c r="C156" s="1" t="s">
        <v>195</v>
      </c>
      <c r="D156" s="8">
        <v>180.75</v>
      </c>
      <c r="F156" s="9">
        <v>88.28</v>
      </c>
      <c r="G156" s="9">
        <v>92.47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/>
      <c r="S156" s="9">
        <v>0</v>
      </c>
      <c r="U156" s="8">
        <v>1</v>
      </c>
      <c r="V156" s="8">
        <v>1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29">
        <v>0.16666666666666666</v>
      </c>
    </row>
    <row r="157" spans="1:33" ht="12.75">
      <c r="A157" s="1">
        <v>804110</v>
      </c>
      <c r="B157" s="1" t="s">
        <v>6</v>
      </c>
      <c r="C157" s="1" t="s">
        <v>195</v>
      </c>
      <c r="D157" s="8">
        <v>1459.7</v>
      </c>
      <c r="F157" s="9">
        <v>71.97</v>
      </c>
      <c r="G157" s="9">
        <v>71.97</v>
      </c>
      <c r="H157" s="9">
        <v>140.34</v>
      </c>
      <c r="I157" s="9">
        <v>154.59</v>
      </c>
      <c r="J157" s="9">
        <v>156.51</v>
      </c>
      <c r="K157" s="9">
        <v>151.95</v>
      </c>
      <c r="L157" s="9">
        <v>298.88</v>
      </c>
      <c r="M157" s="9">
        <v>82.21</v>
      </c>
      <c r="N157" s="9">
        <v>82.21</v>
      </c>
      <c r="O157" s="9">
        <v>84.17</v>
      </c>
      <c r="P157" s="9">
        <v>82.45</v>
      </c>
      <c r="Q157" s="9">
        <v>82.45</v>
      </c>
      <c r="R157" s="9"/>
      <c r="S157" s="9">
        <v>0</v>
      </c>
      <c r="U157" s="8">
        <v>1</v>
      </c>
      <c r="V157" s="8">
        <v>1</v>
      </c>
      <c r="W157" s="8">
        <v>2</v>
      </c>
      <c r="X157" s="8">
        <v>3</v>
      </c>
      <c r="Y157" s="8">
        <v>2</v>
      </c>
      <c r="Z157" s="8">
        <v>2</v>
      </c>
      <c r="AA157" s="8">
        <v>2</v>
      </c>
      <c r="AB157" s="8">
        <v>1</v>
      </c>
      <c r="AC157" s="8">
        <v>1</v>
      </c>
      <c r="AD157" s="8">
        <v>1</v>
      </c>
      <c r="AE157" s="8">
        <v>1</v>
      </c>
      <c r="AF157" s="8">
        <v>1</v>
      </c>
      <c r="AG157" s="29">
        <v>1.5</v>
      </c>
    </row>
    <row r="158" spans="1:33" ht="12.75">
      <c r="A158" s="1">
        <v>804120</v>
      </c>
      <c r="B158" s="1" t="s">
        <v>6</v>
      </c>
      <c r="C158" s="1" t="s">
        <v>195</v>
      </c>
      <c r="D158" s="8">
        <v>191.05</v>
      </c>
      <c r="F158" s="9">
        <v>47.74</v>
      </c>
      <c r="G158" s="9">
        <v>47.74</v>
      </c>
      <c r="H158" s="9">
        <v>47.74</v>
      </c>
      <c r="I158" s="9">
        <v>47.83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/>
      <c r="S158" s="9">
        <v>0</v>
      </c>
      <c r="U158" s="8">
        <v>1</v>
      </c>
      <c r="V158" s="8">
        <v>1</v>
      </c>
      <c r="W158" s="8">
        <v>1</v>
      </c>
      <c r="X158" s="8">
        <v>1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29">
        <v>0.3333333333333333</v>
      </c>
    </row>
    <row r="159" spans="1:33" ht="12.75">
      <c r="A159" s="1">
        <v>804170</v>
      </c>
      <c r="B159" s="1" t="s">
        <v>6</v>
      </c>
      <c r="C159" s="1" t="s">
        <v>195</v>
      </c>
      <c r="D159" s="8">
        <v>93.81</v>
      </c>
      <c r="F159" s="9">
        <v>0</v>
      </c>
      <c r="G159" s="9">
        <v>0</v>
      </c>
      <c r="H159" s="9">
        <v>0</v>
      </c>
      <c r="I159" s="9">
        <v>5.61</v>
      </c>
      <c r="J159" s="9">
        <v>10.96</v>
      </c>
      <c r="K159" s="9">
        <v>10.96</v>
      </c>
      <c r="L159" s="9">
        <v>10.87</v>
      </c>
      <c r="M159" s="9">
        <v>10.87</v>
      </c>
      <c r="N159" s="9">
        <v>10.98</v>
      </c>
      <c r="O159" s="9">
        <v>11.05</v>
      </c>
      <c r="P159" s="9">
        <v>11.31</v>
      </c>
      <c r="Q159" s="9">
        <v>11.2</v>
      </c>
      <c r="R159" s="9"/>
      <c r="S159" s="9">
        <v>0</v>
      </c>
      <c r="U159" s="8">
        <v>0</v>
      </c>
      <c r="V159" s="8">
        <v>0</v>
      </c>
      <c r="W159" s="8">
        <v>0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>
        <v>1</v>
      </c>
      <c r="AE159" s="8">
        <v>1</v>
      </c>
      <c r="AF159" s="8">
        <v>1</v>
      </c>
      <c r="AG159" s="29">
        <v>0.75</v>
      </c>
    </row>
    <row r="160" spans="1:33" ht="12.75">
      <c r="A160" s="1">
        <v>804210</v>
      </c>
      <c r="B160" s="1" t="s">
        <v>6</v>
      </c>
      <c r="C160" s="1" t="s">
        <v>195</v>
      </c>
      <c r="D160" s="8">
        <v>331.34</v>
      </c>
      <c r="F160" s="9">
        <v>0</v>
      </c>
      <c r="G160" s="9">
        <v>0</v>
      </c>
      <c r="H160" s="9">
        <v>0</v>
      </c>
      <c r="I160" s="9">
        <v>0</v>
      </c>
      <c r="J160" s="9">
        <v>47.83</v>
      </c>
      <c r="K160" s="9">
        <v>47.83</v>
      </c>
      <c r="L160" s="9">
        <v>47.43</v>
      </c>
      <c r="M160" s="9">
        <v>47.43</v>
      </c>
      <c r="N160" s="9">
        <v>47.43</v>
      </c>
      <c r="O160" s="9">
        <v>47.3</v>
      </c>
      <c r="P160" s="9">
        <v>46.09</v>
      </c>
      <c r="Q160" s="9">
        <v>0</v>
      </c>
      <c r="R160" s="9"/>
      <c r="S160" s="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>
        <v>1</v>
      </c>
      <c r="AE160" s="8">
        <v>1</v>
      </c>
      <c r="AF160" s="8">
        <v>0</v>
      </c>
      <c r="AG160" s="29">
        <v>0.5833333333333334</v>
      </c>
    </row>
    <row r="161" spans="1:33" ht="12.75">
      <c r="A161" s="1">
        <v>805110</v>
      </c>
      <c r="B161" s="1" t="s">
        <v>6</v>
      </c>
      <c r="C161" s="1" t="s">
        <v>195</v>
      </c>
      <c r="D161" s="8">
        <v>2059.64</v>
      </c>
      <c r="F161" s="9">
        <v>82.48</v>
      </c>
      <c r="G161" s="9">
        <v>82.48</v>
      </c>
      <c r="H161" s="9">
        <v>174.95</v>
      </c>
      <c r="I161" s="9">
        <v>227.12</v>
      </c>
      <c r="J161" s="9">
        <v>257.67</v>
      </c>
      <c r="K161" s="9">
        <v>247.68</v>
      </c>
      <c r="L161" s="9">
        <v>164.42</v>
      </c>
      <c r="M161" s="9">
        <v>164.42</v>
      </c>
      <c r="N161" s="9">
        <v>164.42</v>
      </c>
      <c r="O161" s="9">
        <v>164.2</v>
      </c>
      <c r="P161" s="9">
        <v>164.9</v>
      </c>
      <c r="Q161" s="9">
        <v>164.9</v>
      </c>
      <c r="R161" s="9"/>
      <c r="S161" s="9">
        <v>0</v>
      </c>
      <c r="U161" s="8">
        <v>1</v>
      </c>
      <c r="V161" s="8">
        <v>1</v>
      </c>
      <c r="W161" s="8">
        <v>2</v>
      </c>
      <c r="X161" s="8">
        <v>3</v>
      </c>
      <c r="Y161" s="8">
        <v>3</v>
      </c>
      <c r="Z161" s="8">
        <v>3</v>
      </c>
      <c r="AA161" s="8">
        <v>2</v>
      </c>
      <c r="AB161" s="8">
        <v>2</v>
      </c>
      <c r="AC161" s="8">
        <v>2</v>
      </c>
      <c r="AD161" s="8">
        <v>2</v>
      </c>
      <c r="AE161" s="8">
        <v>2</v>
      </c>
      <c r="AF161" s="8">
        <v>2</v>
      </c>
      <c r="AG161" s="29">
        <v>2.0833333333333335</v>
      </c>
    </row>
    <row r="162" spans="1:33" ht="12.75">
      <c r="A162" s="1">
        <v>805311</v>
      </c>
      <c r="B162" s="1" t="s">
        <v>6</v>
      </c>
      <c r="C162" s="1" t="s">
        <v>195</v>
      </c>
      <c r="D162" s="8">
        <v>126.57</v>
      </c>
      <c r="F162" s="9">
        <v>5.95</v>
      </c>
      <c r="G162" s="9">
        <v>10.94</v>
      </c>
      <c r="H162" s="9">
        <v>10.94</v>
      </c>
      <c r="I162" s="9">
        <v>10.96</v>
      </c>
      <c r="J162" s="9">
        <v>10.96</v>
      </c>
      <c r="K162" s="9">
        <v>10.96</v>
      </c>
      <c r="L162" s="9">
        <v>10.87</v>
      </c>
      <c r="M162" s="9">
        <v>10.87</v>
      </c>
      <c r="N162" s="9">
        <v>10.87</v>
      </c>
      <c r="O162" s="9">
        <v>10.85</v>
      </c>
      <c r="P162" s="9">
        <v>11.2</v>
      </c>
      <c r="Q162" s="9">
        <v>11.2</v>
      </c>
      <c r="R162" s="9"/>
      <c r="S162" s="9">
        <v>0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>
        <v>1</v>
      </c>
      <c r="AE162" s="8">
        <v>1</v>
      </c>
      <c r="AF162" s="8">
        <v>1</v>
      </c>
      <c r="AG162" s="29">
        <v>1</v>
      </c>
    </row>
    <row r="163" spans="1:33" ht="12.75">
      <c r="A163" s="1">
        <v>901000</v>
      </c>
      <c r="B163" s="1" t="s">
        <v>2</v>
      </c>
      <c r="C163" s="1" t="s">
        <v>191</v>
      </c>
      <c r="D163" s="8">
        <v>138.53</v>
      </c>
      <c r="F163" s="9">
        <v>10.94</v>
      </c>
      <c r="G163" s="9">
        <v>11.14</v>
      </c>
      <c r="H163" s="9">
        <v>11.6</v>
      </c>
      <c r="I163" s="9">
        <v>11.31</v>
      </c>
      <c r="J163" s="9">
        <v>10.96</v>
      </c>
      <c r="K163" s="9">
        <v>11.08</v>
      </c>
      <c r="L163" s="9">
        <v>11.21</v>
      </c>
      <c r="M163" s="9">
        <v>12.82</v>
      </c>
      <c r="N163" s="9">
        <v>12.48</v>
      </c>
      <c r="O163" s="9">
        <v>11.62</v>
      </c>
      <c r="P163" s="9">
        <v>11.2</v>
      </c>
      <c r="Q163" s="9">
        <v>12.17</v>
      </c>
      <c r="R163" s="9"/>
      <c r="S163" s="9">
        <v>0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>
        <v>1</v>
      </c>
      <c r="AE163" s="8">
        <v>1</v>
      </c>
      <c r="AF163" s="8">
        <v>1</v>
      </c>
      <c r="AG163" s="29">
        <v>1</v>
      </c>
    </row>
    <row r="164" spans="1:33" ht="12.75">
      <c r="A164" s="1">
        <v>903200</v>
      </c>
      <c r="B164" s="1" t="s">
        <v>2</v>
      </c>
      <c r="C164" s="1" t="s">
        <v>191</v>
      </c>
      <c r="D164" s="8">
        <v>10958.6</v>
      </c>
      <c r="F164" s="9">
        <v>2776.72</v>
      </c>
      <c r="G164" s="9">
        <v>2895.61</v>
      </c>
      <c r="H164" s="9">
        <v>2737.36</v>
      </c>
      <c r="I164" s="9">
        <v>572.66</v>
      </c>
      <c r="J164" s="9">
        <v>247.68</v>
      </c>
      <c r="K164" s="9">
        <v>247.68</v>
      </c>
      <c r="L164" s="9">
        <v>246.63</v>
      </c>
      <c r="M164" s="9">
        <v>246.63</v>
      </c>
      <c r="N164" s="9">
        <v>246.63</v>
      </c>
      <c r="O164" s="9">
        <v>246.3</v>
      </c>
      <c r="P164" s="9">
        <v>247.35</v>
      </c>
      <c r="Q164" s="9">
        <v>247.35</v>
      </c>
      <c r="R164" s="9"/>
      <c r="S164" s="9">
        <v>0</v>
      </c>
      <c r="U164" s="8">
        <v>38</v>
      </c>
      <c r="V164" s="8">
        <v>41</v>
      </c>
      <c r="W164" s="8">
        <v>41</v>
      </c>
      <c r="X164" s="8">
        <v>17</v>
      </c>
      <c r="Y164" s="8">
        <v>3</v>
      </c>
      <c r="Z164" s="8">
        <v>3</v>
      </c>
      <c r="AA164" s="8">
        <v>3</v>
      </c>
      <c r="AB164" s="8">
        <v>3</v>
      </c>
      <c r="AC164" s="8">
        <v>3</v>
      </c>
      <c r="AD164" s="8">
        <v>3</v>
      </c>
      <c r="AE164" s="8">
        <v>3</v>
      </c>
      <c r="AF164" s="8">
        <v>3</v>
      </c>
      <c r="AG164" s="29">
        <v>13.416666666666666</v>
      </c>
    </row>
    <row r="165" spans="1:33" ht="12.75">
      <c r="A165" s="1">
        <v>904100</v>
      </c>
      <c r="B165" s="1" t="s">
        <v>3</v>
      </c>
      <c r="C165" s="1" t="s">
        <v>193</v>
      </c>
      <c r="D165" s="8">
        <v>991.22</v>
      </c>
      <c r="F165" s="9">
        <v>84.95</v>
      </c>
      <c r="G165" s="9">
        <v>82.48</v>
      </c>
      <c r="H165" s="9">
        <v>82.48</v>
      </c>
      <c r="I165" s="9">
        <v>82.56</v>
      </c>
      <c r="J165" s="9">
        <v>82.56</v>
      </c>
      <c r="K165" s="9">
        <v>82.56</v>
      </c>
      <c r="L165" s="9">
        <v>82.21</v>
      </c>
      <c r="M165" s="9">
        <v>82.21</v>
      </c>
      <c r="N165" s="9">
        <v>82.21</v>
      </c>
      <c r="O165" s="9">
        <v>82.1</v>
      </c>
      <c r="P165" s="9">
        <v>82.45</v>
      </c>
      <c r="Q165" s="9">
        <v>82.45</v>
      </c>
      <c r="R165" s="9"/>
      <c r="S165" s="9">
        <v>0</v>
      </c>
      <c r="U165" s="8">
        <v>2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>
        <v>1</v>
      </c>
      <c r="AE165" s="8">
        <v>1</v>
      </c>
      <c r="AF165" s="8">
        <v>1</v>
      </c>
      <c r="AG165" s="29">
        <v>1.0833333333333333</v>
      </c>
    </row>
    <row r="166" spans="1:33" ht="12.75">
      <c r="A166" s="1">
        <v>904200</v>
      </c>
      <c r="B166" s="1" t="s">
        <v>3</v>
      </c>
      <c r="C166" s="1" t="s">
        <v>193</v>
      </c>
      <c r="D166" s="8">
        <v>9016.99</v>
      </c>
      <c r="F166" s="9">
        <v>601.84</v>
      </c>
      <c r="G166" s="9">
        <v>621.39</v>
      </c>
      <c r="H166" s="9">
        <v>694.87</v>
      </c>
      <c r="I166" s="9">
        <v>631</v>
      </c>
      <c r="J166" s="9">
        <v>604.48</v>
      </c>
      <c r="K166" s="9">
        <v>602.67</v>
      </c>
      <c r="L166" s="9">
        <v>668.68</v>
      </c>
      <c r="M166" s="9">
        <v>705.76</v>
      </c>
      <c r="N166" s="9">
        <v>1026.15</v>
      </c>
      <c r="O166" s="9">
        <v>983.73</v>
      </c>
      <c r="P166" s="9">
        <v>941.08</v>
      </c>
      <c r="Q166" s="9">
        <v>935.34</v>
      </c>
      <c r="R166" s="9"/>
      <c r="S166" s="9">
        <v>0</v>
      </c>
      <c r="U166" s="8">
        <v>7</v>
      </c>
      <c r="V166" s="8">
        <v>8</v>
      </c>
      <c r="W166" s="8">
        <v>8</v>
      </c>
      <c r="X166" s="8">
        <v>8</v>
      </c>
      <c r="Y166" s="8">
        <v>7</v>
      </c>
      <c r="Z166" s="8">
        <v>7</v>
      </c>
      <c r="AA166" s="8">
        <v>7</v>
      </c>
      <c r="AB166" s="8">
        <v>7</v>
      </c>
      <c r="AC166" s="8">
        <v>6</v>
      </c>
      <c r="AD166" s="8">
        <v>6</v>
      </c>
      <c r="AE166" s="8">
        <v>6</v>
      </c>
      <c r="AF166" s="8">
        <v>6</v>
      </c>
      <c r="AG166" s="29">
        <v>6.916666666666667</v>
      </c>
    </row>
    <row r="167" spans="1:33" ht="12.75">
      <c r="A167" s="1" t="s">
        <v>30</v>
      </c>
      <c r="B167" s="1" t="s">
        <v>5</v>
      </c>
      <c r="C167" s="1" t="s">
        <v>189</v>
      </c>
      <c r="D167" s="8">
        <v>5.04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5.04</v>
      </c>
      <c r="O167" s="9">
        <v>0</v>
      </c>
      <c r="P167" s="9">
        <v>0</v>
      </c>
      <c r="Q167" s="9">
        <v>0</v>
      </c>
      <c r="R167" s="9"/>
      <c r="S167" s="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</v>
      </c>
      <c r="AD167" s="8">
        <v>0</v>
      </c>
      <c r="AE167" s="8">
        <v>0</v>
      </c>
      <c r="AF167" s="8">
        <v>0</v>
      </c>
      <c r="AG167" s="29">
        <v>0.08333333333333333</v>
      </c>
    </row>
    <row r="168" spans="1:33" ht="12.75">
      <c r="A168" s="1" t="s">
        <v>31</v>
      </c>
      <c r="B168" s="1" t="s">
        <v>5</v>
      </c>
      <c r="C168" s="1" t="s">
        <v>189</v>
      </c>
      <c r="D168" s="8">
        <v>249.46</v>
      </c>
      <c r="F168" s="9">
        <v>0</v>
      </c>
      <c r="G168" s="9">
        <v>0</v>
      </c>
      <c r="H168" s="9">
        <v>0</v>
      </c>
      <c r="I168" s="9">
        <v>25.42</v>
      </c>
      <c r="J168" s="9">
        <v>45.42</v>
      </c>
      <c r="K168" s="9">
        <v>25.42</v>
      </c>
      <c r="L168" s="9">
        <v>25.42</v>
      </c>
      <c r="M168" s="9">
        <v>25.42</v>
      </c>
      <c r="N168" s="9">
        <v>25.42</v>
      </c>
      <c r="O168" s="9">
        <v>25.42</v>
      </c>
      <c r="P168" s="9">
        <v>25.76</v>
      </c>
      <c r="Q168" s="9">
        <v>25.76</v>
      </c>
      <c r="R168" s="9"/>
      <c r="S168" s="9">
        <v>0</v>
      </c>
      <c r="U168" s="8">
        <v>0</v>
      </c>
      <c r="V168" s="8">
        <v>0</v>
      </c>
      <c r="W168" s="8">
        <v>0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>
        <v>1</v>
      </c>
      <c r="AE168" s="8">
        <v>1</v>
      </c>
      <c r="AF168" s="8">
        <v>1</v>
      </c>
      <c r="AG168" s="29">
        <v>0.75</v>
      </c>
    </row>
    <row r="169" spans="1:33" ht="12.75">
      <c r="A169" s="1" t="s">
        <v>32</v>
      </c>
      <c r="B169" s="1" t="s">
        <v>5</v>
      </c>
      <c r="C169" s="1" t="s">
        <v>189</v>
      </c>
      <c r="D169" s="8">
        <v>247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82.1</v>
      </c>
      <c r="P169" s="9">
        <v>82.45</v>
      </c>
      <c r="Q169" s="9">
        <v>82.45</v>
      </c>
      <c r="R169" s="9"/>
      <c r="S169" s="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1</v>
      </c>
      <c r="AE169" s="8">
        <v>1</v>
      </c>
      <c r="AF169" s="8">
        <v>1</v>
      </c>
      <c r="AG169" s="29">
        <v>0.25</v>
      </c>
    </row>
    <row r="170" spans="1:33" ht="12.75">
      <c r="A170" s="1" t="s">
        <v>33</v>
      </c>
      <c r="B170" s="1" t="s">
        <v>5</v>
      </c>
      <c r="C170" s="1" t="s">
        <v>189</v>
      </c>
      <c r="D170" s="8">
        <v>231.86</v>
      </c>
      <c r="F170" s="9">
        <v>60.84</v>
      </c>
      <c r="G170" s="9">
        <v>70.84</v>
      </c>
      <c r="H170" s="9">
        <v>25.42</v>
      </c>
      <c r="I170" s="9">
        <v>0</v>
      </c>
      <c r="J170" s="9">
        <v>0</v>
      </c>
      <c r="K170" s="9">
        <v>0</v>
      </c>
      <c r="L170" s="9">
        <v>35.42</v>
      </c>
      <c r="M170" s="9">
        <v>35.42</v>
      </c>
      <c r="N170" s="9">
        <v>3.92</v>
      </c>
      <c r="O170" s="9">
        <v>0</v>
      </c>
      <c r="P170" s="9">
        <v>0</v>
      </c>
      <c r="Q170" s="9">
        <v>0</v>
      </c>
      <c r="R170" s="9"/>
      <c r="S170" s="9">
        <v>0</v>
      </c>
      <c r="U170" s="8">
        <v>2</v>
      </c>
      <c r="V170" s="8">
        <v>2</v>
      </c>
      <c r="W170" s="8">
        <v>1</v>
      </c>
      <c r="X170" s="8">
        <v>0</v>
      </c>
      <c r="Y170" s="8">
        <v>0</v>
      </c>
      <c r="Z170" s="8">
        <v>0</v>
      </c>
      <c r="AA170" s="8">
        <v>1</v>
      </c>
      <c r="AB170" s="8">
        <v>1</v>
      </c>
      <c r="AC170" s="8">
        <v>1</v>
      </c>
      <c r="AD170" s="8">
        <v>0</v>
      </c>
      <c r="AE170" s="8">
        <v>0</v>
      </c>
      <c r="AF170" s="8">
        <v>0</v>
      </c>
      <c r="AG170" s="29">
        <v>0.6666666666666666</v>
      </c>
    </row>
    <row r="171" spans="1:33" ht="12.75">
      <c r="A171" s="1" t="s">
        <v>34</v>
      </c>
      <c r="B171" s="1" t="s">
        <v>5</v>
      </c>
      <c r="C171" s="1" t="s">
        <v>189</v>
      </c>
      <c r="D171" s="8">
        <v>984.08</v>
      </c>
      <c r="F171" s="9">
        <v>55.42</v>
      </c>
      <c r="G171" s="9">
        <v>35.42</v>
      </c>
      <c r="H171" s="9">
        <v>153.32</v>
      </c>
      <c r="I171" s="9">
        <v>153.4</v>
      </c>
      <c r="J171" s="9">
        <v>153.4</v>
      </c>
      <c r="K171" s="9">
        <v>153.4</v>
      </c>
      <c r="L171" s="9">
        <v>115.3</v>
      </c>
      <c r="M171" s="9">
        <v>82.21</v>
      </c>
      <c r="N171" s="9">
        <v>82.21</v>
      </c>
      <c r="O171" s="9">
        <v>0</v>
      </c>
      <c r="P171" s="9">
        <v>0</v>
      </c>
      <c r="Q171" s="9">
        <v>0</v>
      </c>
      <c r="R171" s="9"/>
      <c r="S171" s="9">
        <v>0</v>
      </c>
      <c r="U171" s="8">
        <v>1</v>
      </c>
      <c r="V171" s="8">
        <v>1</v>
      </c>
      <c r="W171" s="8">
        <v>3</v>
      </c>
      <c r="X171" s="8">
        <v>3</v>
      </c>
      <c r="Y171" s="8">
        <v>3</v>
      </c>
      <c r="Z171" s="8">
        <v>3</v>
      </c>
      <c r="AA171" s="8">
        <v>2</v>
      </c>
      <c r="AB171" s="8">
        <v>1</v>
      </c>
      <c r="AC171" s="8">
        <v>1</v>
      </c>
      <c r="AD171" s="8">
        <v>0</v>
      </c>
      <c r="AE171" s="8">
        <v>0</v>
      </c>
      <c r="AF171" s="8">
        <v>0</v>
      </c>
      <c r="AG171" s="29">
        <v>1.5</v>
      </c>
    </row>
    <row r="172" spans="1:33" ht="12.75">
      <c r="A172" s="1" t="s">
        <v>35</v>
      </c>
      <c r="B172" s="1" t="s">
        <v>5</v>
      </c>
      <c r="C172" s="1" t="s">
        <v>189</v>
      </c>
      <c r="D172" s="8">
        <v>2445.32</v>
      </c>
      <c r="F172" s="9">
        <v>482.69</v>
      </c>
      <c r="G172" s="9">
        <v>484.69</v>
      </c>
      <c r="H172" s="9">
        <v>486.17</v>
      </c>
      <c r="I172" s="9">
        <v>249.78</v>
      </c>
      <c r="J172" s="9">
        <v>247.68</v>
      </c>
      <c r="K172" s="9">
        <v>247.68</v>
      </c>
      <c r="L172" s="9">
        <v>246.63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/>
      <c r="S172" s="9">
        <v>0</v>
      </c>
      <c r="U172" s="8">
        <v>8</v>
      </c>
      <c r="V172" s="8">
        <v>8</v>
      </c>
      <c r="W172" s="8">
        <v>8</v>
      </c>
      <c r="X172" s="8">
        <v>3</v>
      </c>
      <c r="Y172" s="8">
        <v>3</v>
      </c>
      <c r="Z172" s="8">
        <v>3</v>
      </c>
      <c r="AA172" s="8">
        <v>3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29">
        <v>3</v>
      </c>
    </row>
    <row r="173" spans="1:33" ht="12.75">
      <c r="A173" s="1" t="s">
        <v>36</v>
      </c>
      <c r="B173" s="1" t="s">
        <v>5</v>
      </c>
      <c r="C173" s="1" t="s">
        <v>189</v>
      </c>
      <c r="D173" s="8">
        <v>1249.04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250.79</v>
      </c>
      <c r="N173" s="9">
        <v>246.88</v>
      </c>
      <c r="O173" s="9">
        <v>250.45</v>
      </c>
      <c r="P173" s="9">
        <v>247.35</v>
      </c>
      <c r="Q173" s="9">
        <v>253.57</v>
      </c>
      <c r="R173" s="9"/>
      <c r="S173" s="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3</v>
      </c>
      <c r="AC173" s="8">
        <v>3</v>
      </c>
      <c r="AD173" s="8">
        <v>3</v>
      </c>
      <c r="AE173" s="8">
        <v>3</v>
      </c>
      <c r="AF173" s="8">
        <v>3</v>
      </c>
      <c r="AG173" s="29">
        <v>1.25</v>
      </c>
    </row>
    <row r="174" spans="1:33" ht="12.75">
      <c r="A174" s="1" t="s">
        <v>37</v>
      </c>
      <c r="B174" s="1" t="s">
        <v>5</v>
      </c>
      <c r="C174" s="1" t="s">
        <v>189</v>
      </c>
      <c r="D174" s="8">
        <v>2682.8</v>
      </c>
      <c r="F174" s="9">
        <v>254.79</v>
      </c>
      <c r="G174" s="9">
        <v>258.38</v>
      </c>
      <c r="H174" s="9">
        <v>258.38</v>
      </c>
      <c r="I174" s="9">
        <v>258.64</v>
      </c>
      <c r="J174" s="9">
        <v>258.64</v>
      </c>
      <c r="K174" s="9">
        <v>258.64</v>
      </c>
      <c r="L174" s="9">
        <v>257.5</v>
      </c>
      <c r="M174" s="9">
        <v>175.29</v>
      </c>
      <c r="N174" s="9">
        <v>175.29</v>
      </c>
      <c r="O174" s="9">
        <v>175.05</v>
      </c>
      <c r="P174" s="9">
        <v>176.1</v>
      </c>
      <c r="Q174" s="9">
        <v>176.1</v>
      </c>
      <c r="R174" s="9"/>
      <c r="S174" s="9">
        <v>0</v>
      </c>
      <c r="U174" s="8">
        <v>4</v>
      </c>
      <c r="V174" s="8">
        <v>4</v>
      </c>
      <c r="W174" s="8">
        <v>4</v>
      </c>
      <c r="X174" s="8">
        <v>4</v>
      </c>
      <c r="Y174" s="8">
        <v>4</v>
      </c>
      <c r="Z174" s="8">
        <v>4</v>
      </c>
      <c r="AA174" s="8">
        <v>4</v>
      </c>
      <c r="AB174" s="8">
        <v>3</v>
      </c>
      <c r="AC174" s="8">
        <v>3</v>
      </c>
      <c r="AD174" s="8">
        <v>3</v>
      </c>
      <c r="AE174" s="8">
        <v>3</v>
      </c>
      <c r="AF174" s="8">
        <v>3</v>
      </c>
      <c r="AG174" s="29">
        <v>3.5833333333333335</v>
      </c>
    </row>
    <row r="175" spans="1:33" ht="12.75">
      <c r="A175" s="1" t="s">
        <v>38</v>
      </c>
      <c r="B175" s="1" t="s">
        <v>5</v>
      </c>
      <c r="C175" s="1" t="s">
        <v>189</v>
      </c>
      <c r="D175" s="8">
        <v>250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250</v>
      </c>
      <c r="P175" s="9">
        <v>0</v>
      </c>
      <c r="Q175" s="9">
        <v>0</v>
      </c>
      <c r="R175" s="9"/>
      <c r="S175" s="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3</v>
      </c>
      <c r="AE175" s="8">
        <v>0</v>
      </c>
      <c r="AF175" s="8">
        <v>0</v>
      </c>
      <c r="AG175" s="29">
        <v>0.25</v>
      </c>
    </row>
    <row r="176" spans="1:33" ht="12.75">
      <c r="A176" s="1" t="s">
        <v>39</v>
      </c>
      <c r="B176" s="1" t="s">
        <v>5</v>
      </c>
      <c r="C176" s="1" t="s">
        <v>189</v>
      </c>
      <c r="D176" s="8">
        <v>77.77</v>
      </c>
      <c r="F176" s="9">
        <v>0</v>
      </c>
      <c r="G176" s="9">
        <v>0</v>
      </c>
      <c r="H176" s="9">
        <v>0</v>
      </c>
      <c r="I176" s="9">
        <v>2.38</v>
      </c>
      <c r="J176" s="9">
        <v>72.57</v>
      </c>
      <c r="K176" s="9">
        <v>2.82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/>
      <c r="S176" s="9">
        <v>0</v>
      </c>
      <c r="U176" s="8">
        <v>0</v>
      </c>
      <c r="V176" s="8">
        <v>0</v>
      </c>
      <c r="W176" s="8">
        <v>0</v>
      </c>
      <c r="X176" s="8">
        <v>1</v>
      </c>
      <c r="Y176" s="8">
        <v>1</v>
      </c>
      <c r="Z176" s="8">
        <v>1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29">
        <v>0.25</v>
      </c>
    </row>
    <row r="177" spans="1:33" ht="12.75">
      <c r="A177" s="1" t="s">
        <v>40</v>
      </c>
      <c r="B177" s="1" t="s">
        <v>5</v>
      </c>
      <c r="C177" s="1" t="s">
        <v>189</v>
      </c>
      <c r="D177" s="8">
        <v>412.56</v>
      </c>
      <c r="F177" s="9">
        <v>82.48</v>
      </c>
      <c r="G177" s="9">
        <v>82.48</v>
      </c>
      <c r="H177" s="9">
        <v>82.48</v>
      </c>
      <c r="I177" s="9">
        <v>82.56</v>
      </c>
      <c r="J177" s="9">
        <v>82.56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/>
      <c r="S177" s="9">
        <v>0</v>
      </c>
      <c r="U177" s="8">
        <v>1</v>
      </c>
      <c r="V177" s="8">
        <v>1</v>
      </c>
      <c r="W177" s="8">
        <v>1</v>
      </c>
      <c r="X177" s="8">
        <v>1</v>
      </c>
      <c r="Y177" s="8">
        <v>1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29">
        <v>0.4166666666666667</v>
      </c>
    </row>
    <row r="178" spans="1:33" ht="12.75">
      <c r="A178" s="1" t="s">
        <v>41</v>
      </c>
      <c r="B178" s="1" t="s">
        <v>5</v>
      </c>
      <c r="C178" s="1" t="s">
        <v>189</v>
      </c>
      <c r="D178" s="8">
        <v>925.04</v>
      </c>
      <c r="F178" s="9">
        <v>87.74</v>
      </c>
      <c r="G178" s="9">
        <v>87.74</v>
      </c>
      <c r="H178" s="9">
        <v>87.74</v>
      </c>
      <c r="I178" s="9">
        <v>87.83</v>
      </c>
      <c r="J178" s="9">
        <v>87.83</v>
      </c>
      <c r="K178" s="9">
        <v>104.69</v>
      </c>
      <c r="L178" s="9">
        <v>97.88</v>
      </c>
      <c r="M178" s="9">
        <v>97.88</v>
      </c>
      <c r="N178" s="9">
        <v>141.08</v>
      </c>
      <c r="O178" s="9">
        <v>10.42</v>
      </c>
      <c r="P178" s="9">
        <v>10.42</v>
      </c>
      <c r="Q178" s="9">
        <v>23.79</v>
      </c>
      <c r="R178" s="9"/>
      <c r="S178" s="9">
        <v>0</v>
      </c>
      <c r="U178" s="8">
        <v>1</v>
      </c>
      <c r="V178" s="8">
        <v>1</v>
      </c>
      <c r="W178" s="8">
        <v>1</v>
      </c>
      <c r="X178" s="8">
        <v>1</v>
      </c>
      <c r="Y178" s="8">
        <v>1</v>
      </c>
      <c r="Z178" s="8">
        <v>2</v>
      </c>
      <c r="AA178" s="8">
        <v>2</v>
      </c>
      <c r="AB178" s="8">
        <v>2</v>
      </c>
      <c r="AC178" s="8">
        <v>2</v>
      </c>
      <c r="AD178" s="8">
        <v>1</v>
      </c>
      <c r="AE178" s="8">
        <v>1</v>
      </c>
      <c r="AF178" s="8">
        <v>1</v>
      </c>
      <c r="AG178" s="29">
        <v>1.3333333333333333</v>
      </c>
    </row>
    <row r="179" spans="1:33" ht="12.75">
      <c r="A179" s="1" t="s">
        <v>42</v>
      </c>
      <c r="B179" s="1" t="s">
        <v>5</v>
      </c>
      <c r="C179" s="1" t="s">
        <v>189</v>
      </c>
      <c r="D179" s="8">
        <v>257.2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84</v>
      </c>
      <c r="P179" s="9">
        <v>89.25</v>
      </c>
      <c r="Q179" s="9">
        <v>83.95</v>
      </c>
      <c r="R179" s="1"/>
      <c r="S179" s="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1</v>
      </c>
      <c r="AE179" s="8">
        <v>1</v>
      </c>
      <c r="AF179" s="8">
        <v>1</v>
      </c>
      <c r="AG179" s="29">
        <v>0.25</v>
      </c>
    </row>
    <row r="180" spans="1:33" ht="12.75">
      <c r="A180" s="1" t="s">
        <v>43</v>
      </c>
      <c r="B180" s="1" t="s">
        <v>5</v>
      </c>
      <c r="C180" s="1" t="s">
        <v>189</v>
      </c>
      <c r="D180" s="8">
        <v>741.75</v>
      </c>
      <c r="F180" s="9">
        <v>82.48</v>
      </c>
      <c r="G180" s="9">
        <v>82.48</v>
      </c>
      <c r="H180" s="9">
        <v>82.48</v>
      </c>
      <c r="I180" s="9">
        <v>82.56</v>
      </c>
      <c r="J180" s="9">
        <v>82.56</v>
      </c>
      <c r="K180" s="9">
        <v>82.56</v>
      </c>
      <c r="L180" s="9">
        <v>82.21</v>
      </c>
      <c r="M180" s="9">
        <v>82.21</v>
      </c>
      <c r="N180" s="9">
        <v>82.21</v>
      </c>
      <c r="O180" s="9">
        <v>0</v>
      </c>
      <c r="P180" s="9">
        <v>0</v>
      </c>
      <c r="Q180" s="9">
        <v>0</v>
      </c>
      <c r="R180" s="9"/>
      <c r="S180" s="9">
        <v>0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>
        <v>0</v>
      </c>
      <c r="AE180" s="8">
        <v>0</v>
      </c>
      <c r="AF180" s="8">
        <v>0</v>
      </c>
      <c r="AG180" s="29">
        <v>0.75</v>
      </c>
    </row>
    <row r="181" spans="1:33" ht="12.75">
      <c r="A181" s="1" t="s">
        <v>44</v>
      </c>
      <c r="B181" s="1" t="s">
        <v>5</v>
      </c>
      <c r="C181" s="1" t="s">
        <v>189</v>
      </c>
      <c r="D181" s="8">
        <v>4230.5</v>
      </c>
      <c r="F181" s="9">
        <v>332.19</v>
      </c>
      <c r="G181" s="9">
        <v>349.39</v>
      </c>
      <c r="H181" s="9">
        <v>344.23</v>
      </c>
      <c r="I181" s="9">
        <v>347.86</v>
      </c>
      <c r="J181" s="9">
        <v>337.48</v>
      </c>
      <c r="K181" s="9">
        <v>424.51</v>
      </c>
      <c r="L181" s="9">
        <v>423.5</v>
      </c>
      <c r="M181" s="9">
        <v>423.2</v>
      </c>
      <c r="N181" s="9">
        <v>314.08</v>
      </c>
      <c r="O181" s="9">
        <v>313.58</v>
      </c>
      <c r="P181" s="9">
        <v>314.63</v>
      </c>
      <c r="Q181" s="9">
        <v>305.85</v>
      </c>
      <c r="R181" s="1"/>
      <c r="S181" s="9">
        <v>0</v>
      </c>
      <c r="U181" s="8">
        <v>4</v>
      </c>
      <c r="V181" s="8">
        <v>4</v>
      </c>
      <c r="W181" s="8">
        <v>4</v>
      </c>
      <c r="X181" s="8">
        <v>4</v>
      </c>
      <c r="Y181" s="8">
        <v>4</v>
      </c>
      <c r="Z181" s="8">
        <v>4</v>
      </c>
      <c r="AA181" s="8">
        <v>4</v>
      </c>
      <c r="AB181" s="8">
        <v>4</v>
      </c>
      <c r="AC181" s="8">
        <v>3</v>
      </c>
      <c r="AD181" s="8">
        <v>3</v>
      </c>
      <c r="AE181" s="8">
        <v>3</v>
      </c>
      <c r="AF181" s="8">
        <v>4</v>
      </c>
      <c r="AG181" s="29">
        <v>3.75</v>
      </c>
    </row>
    <row r="182" spans="1:33" ht="12.75">
      <c r="A182" s="1" t="s">
        <v>45</v>
      </c>
      <c r="B182" s="1" t="s">
        <v>5</v>
      </c>
      <c r="C182" s="1" t="s">
        <v>189</v>
      </c>
      <c r="D182" s="8">
        <v>988.75</v>
      </c>
      <c r="F182" s="9">
        <v>82.48</v>
      </c>
      <c r="G182" s="9">
        <v>82.48</v>
      </c>
      <c r="H182" s="9">
        <v>82.48</v>
      </c>
      <c r="I182" s="9">
        <v>82.56</v>
      </c>
      <c r="J182" s="9">
        <v>82.56</v>
      </c>
      <c r="K182" s="9">
        <v>82.56</v>
      </c>
      <c r="L182" s="9">
        <v>82.21</v>
      </c>
      <c r="M182" s="9">
        <v>82.21</v>
      </c>
      <c r="N182" s="9">
        <v>82.21</v>
      </c>
      <c r="O182" s="9">
        <v>82.1</v>
      </c>
      <c r="P182" s="9">
        <v>82.45</v>
      </c>
      <c r="Q182" s="9">
        <v>82.45</v>
      </c>
      <c r="R182" s="1"/>
      <c r="S182" s="9">
        <v>0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>
        <v>1</v>
      </c>
      <c r="AE182" s="8">
        <v>1</v>
      </c>
      <c r="AF182" s="8">
        <v>1</v>
      </c>
      <c r="AG182" s="29">
        <v>1</v>
      </c>
    </row>
    <row r="183" spans="1:33" ht="12.75">
      <c r="A183" s="1" t="s">
        <v>46</v>
      </c>
      <c r="B183" s="1" t="s">
        <v>5</v>
      </c>
      <c r="C183" s="1" t="s">
        <v>189</v>
      </c>
      <c r="D183" s="8">
        <v>519.21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255.1</v>
      </c>
      <c r="Q183" s="9">
        <v>264.11</v>
      </c>
      <c r="R183" s="1"/>
      <c r="S183" s="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3</v>
      </c>
      <c r="AF183" s="8">
        <v>3</v>
      </c>
      <c r="AG183" s="29">
        <v>0.5</v>
      </c>
    </row>
    <row r="184" spans="1:33" ht="12.75">
      <c r="A184" s="1" t="s">
        <v>47</v>
      </c>
      <c r="B184" s="1" t="s">
        <v>5</v>
      </c>
      <c r="C184" s="1" t="s">
        <v>189</v>
      </c>
      <c r="D184" s="8">
        <v>1991.79</v>
      </c>
      <c r="F184" s="9">
        <v>308.9</v>
      </c>
      <c r="G184" s="9">
        <v>308.9</v>
      </c>
      <c r="H184" s="9">
        <v>308.9</v>
      </c>
      <c r="I184" s="9">
        <v>309.16</v>
      </c>
      <c r="J184" s="9">
        <v>344.74</v>
      </c>
      <c r="K184" s="9">
        <v>391.72</v>
      </c>
      <c r="L184" s="9">
        <v>19.47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S184" s="9">
        <v>0</v>
      </c>
      <c r="U184" s="8">
        <v>4</v>
      </c>
      <c r="V184" s="8">
        <v>4</v>
      </c>
      <c r="W184" s="8">
        <v>4</v>
      </c>
      <c r="X184" s="8">
        <v>4</v>
      </c>
      <c r="Y184" s="8">
        <v>5</v>
      </c>
      <c r="Z184" s="8">
        <v>5</v>
      </c>
      <c r="AA184" s="8">
        <v>1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29">
        <v>2.25</v>
      </c>
    </row>
    <row r="185" spans="1:33" ht="12.75">
      <c r="A185" s="1" t="s">
        <v>48</v>
      </c>
      <c r="B185" s="1" t="s">
        <v>5</v>
      </c>
      <c r="C185" s="1" t="s">
        <v>189</v>
      </c>
      <c r="D185" s="8">
        <v>944.16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337.12</v>
      </c>
      <c r="M185" s="9">
        <v>343.9</v>
      </c>
      <c r="N185" s="9">
        <v>263.14</v>
      </c>
      <c r="O185" s="9">
        <v>0</v>
      </c>
      <c r="P185" s="9">
        <v>0</v>
      </c>
      <c r="Q185" s="9">
        <v>0</v>
      </c>
      <c r="S185" s="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4</v>
      </c>
      <c r="AB185" s="8">
        <v>4</v>
      </c>
      <c r="AC185" s="8">
        <v>3</v>
      </c>
      <c r="AD185" s="8">
        <v>0</v>
      </c>
      <c r="AE185" s="8">
        <v>0</v>
      </c>
      <c r="AF185" s="8">
        <v>0</v>
      </c>
      <c r="AG185" s="29">
        <v>0.9166666666666666</v>
      </c>
    </row>
    <row r="186" spans="1:33" ht="12.75">
      <c r="A186" s="1" t="s">
        <v>49</v>
      </c>
      <c r="B186" s="1" t="s">
        <v>5</v>
      </c>
      <c r="C186" s="1" t="s">
        <v>189</v>
      </c>
      <c r="D186" s="8">
        <v>329.19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82.56</v>
      </c>
      <c r="L186" s="9">
        <v>82.21</v>
      </c>
      <c r="M186" s="9">
        <v>82.21</v>
      </c>
      <c r="N186" s="9">
        <v>82.21</v>
      </c>
      <c r="O186" s="9">
        <v>0</v>
      </c>
      <c r="P186" s="9">
        <v>0</v>
      </c>
      <c r="Q186" s="9">
        <v>0</v>
      </c>
      <c r="S186" s="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1</v>
      </c>
      <c r="AA186" s="8">
        <v>1</v>
      </c>
      <c r="AB186" s="8">
        <v>1</v>
      </c>
      <c r="AC186" s="8">
        <v>1</v>
      </c>
      <c r="AD186" s="8">
        <v>0</v>
      </c>
      <c r="AE186" s="8">
        <v>0</v>
      </c>
      <c r="AF186" s="8">
        <v>0</v>
      </c>
      <c r="AG186" s="29">
        <v>0.3333333333333333</v>
      </c>
    </row>
    <row r="187" spans="1:33" ht="12.75">
      <c r="A187" s="1" t="s">
        <v>50</v>
      </c>
      <c r="B187" s="1" t="s">
        <v>5</v>
      </c>
      <c r="C187" s="1" t="s">
        <v>189</v>
      </c>
      <c r="D187" s="8">
        <v>317.94</v>
      </c>
      <c r="F187" s="9">
        <v>50.94</v>
      </c>
      <c r="G187" s="9">
        <v>50.94</v>
      </c>
      <c r="H187" s="9">
        <v>50.94</v>
      </c>
      <c r="I187" s="9">
        <v>82.56</v>
      </c>
      <c r="J187" s="9">
        <v>82.56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S187" s="9">
        <v>0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29">
        <v>0.4166666666666667</v>
      </c>
    </row>
    <row r="188" spans="1:33" ht="12.75">
      <c r="A188" s="1" t="s">
        <v>51</v>
      </c>
      <c r="B188" s="1" t="s">
        <v>5</v>
      </c>
      <c r="C188" s="1" t="s">
        <v>189</v>
      </c>
      <c r="D188" s="8">
        <v>9265.69</v>
      </c>
      <c r="F188" s="9">
        <v>0</v>
      </c>
      <c r="G188" s="9">
        <v>762.93</v>
      </c>
      <c r="H188" s="9">
        <v>772.92</v>
      </c>
      <c r="I188" s="9">
        <v>806.19</v>
      </c>
      <c r="J188" s="9">
        <v>785.63</v>
      </c>
      <c r="K188" s="9">
        <v>786.88</v>
      </c>
      <c r="L188" s="9">
        <v>781.45</v>
      </c>
      <c r="M188" s="9">
        <v>874.93</v>
      </c>
      <c r="N188" s="9">
        <v>988.34</v>
      </c>
      <c r="O188" s="9">
        <v>972.18</v>
      </c>
      <c r="P188" s="9">
        <v>863.83</v>
      </c>
      <c r="Q188" s="9">
        <v>870.41</v>
      </c>
      <c r="S188" s="9">
        <v>0</v>
      </c>
      <c r="U188" s="8">
        <v>0</v>
      </c>
      <c r="V188" s="8">
        <v>8</v>
      </c>
      <c r="W188" s="8">
        <v>8</v>
      </c>
      <c r="X188" s="8">
        <v>9</v>
      </c>
      <c r="Y188" s="8">
        <v>9</v>
      </c>
      <c r="Z188" s="8">
        <v>9</v>
      </c>
      <c r="AA188" s="8">
        <v>9</v>
      </c>
      <c r="AB188" s="8">
        <v>9</v>
      </c>
      <c r="AC188" s="8">
        <v>10</v>
      </c>
      <c r="AD188" s="8">
        <v>10</v>
      </c>
      <c r="AE188" s="8">
        <v>10</v>
      </c>
      <c r="AF188" s="8">
        <v>10</v>
      </c>
      <c r="AG188" s="29">
        <v>8.416666666666666</v>
      </c>
    </row>
    <row r="189" spans="1:33" ht="12.75">
      <c r="A189" s="1" t="s">
        <v>52</v>
      </c>
      <c r="B189" s="1" t="s">
        <v>5</v>
      </c>
      <c r="C189" s="1" t="s">
        <v>189</v>
      </c>
      <c r="D189" s="8">
        <v>828.24</v>
      </c>
      <c r="F189" s="9">
        <v>828.24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S189" s="9">
        <v>0</v>
      </c>
      <c r="U189" s="8">
        <v>9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29">
        <v>0.75</v>
      </c>
    </row>
    <row r="190" spans="1:33" ht="12.75">
      <c r="A190" s="1" t="s">
        <v>53</v>
      </c>
      <c r="B190" s="1" t="s">
        <v>5</v>
      </c>
      <c r="C190" s="1" t="s">
        <v>189</v>
      </c>
      <c r="D190" s="8">
        <v>9853.62</v>
      </c>
      <c r="F190" s="9">
        <v>653.88</v>
      </c>
      <c r="G190" s="9">
        <v>651.08</v>
      </c>
      <c r="H190" s="9">
        <v>600.53</v>
      </c>
      <c r="I190" s="9">
        <v>574.47</v>
      </c>
      <c r="J190" s="9">
        <v>563.07</v>
      </c>
      <c r="K190" s="9">
        <v>659.65</v>
      </c>
      <c r="L190" s="9">
        <v>724.6</v>
      </c>
      <c r="M190" s="9">
        <v>574.32</v>
      </c>
      <c r="N190" s="9">
        <v>718.06</v>
      </c>
      <c r="O190" s="9">
        <v>1343.81</v>
      </c>
      <c r="P190" s="9">
        <v>1448.38</v>
      </c>
      <c r="Q190" s="9">
        <v>1341.77</v>
      </c>
      <c r="S190" s="9">
        <v>0</v>
      </c>
      <c r="U190" s="8">
        <v>7</v>
      </c>
      <c r="V190" s="8">
        <v>7</v>
      </c>
      <c r="W190" s="8">
        <v>7</v>
      </c>
      <c r="X190" s="8">
        <v>6</v>
      </c>
      <c r="Y190" s="8">
        <v>6</v>
      </c>
      <c r="Z190" s="8">
        <v>8</v>
      </c>
      <c r="AA190" s="8">
        <v>8</v>
      </c>
      <c r="AB190" s="8">
        <v>8</v>
      </c>
      <c r="AC190" s="8">
        <v>7</v>
      </c>
      <c r="AD190" s="8">
        <v>13</v>
      </c>
      <c r="AE190" s="8">
        <v>13</v>
      </c>
      <c r="AF190" s="8">
        <v>13</v>
      </c>
      <c r="AG190" s="29">
        <v>8.583333333333334</v>
      </c>
    </row>
    <row r="191" spans="1:33" ht="12.75">
      <c r="A191" s="1" t="s">
        <v>54</v>
      </c>
      <c r="B191" s="1" t="s">
        <v>5</v>
      </c>
      <c r="C191" s="1" t="s">
        <v>189</v>
      </c>
      <c r="D191" s="8">
        <v>1866.2</v>
      </c>
      <c r="F191" s="9">
        <v>310.66</v>
      </c>
      <c r="G191" s="9">
        <v>310.66</v>
      </c>
      <c r="H191" s="9">
        <v>198.18</v>
      </c>
      <c r="I191" s="9">
        <v>206.19</v>
      </c>
      <c r="J191" s="9">
        <v>196.19</v>
      </c>
      <c r="K191" s="9">
        <v>196.19</v>
      </c>
      <c r="L191" s="9">
        <v>191.11</v>
      </c>
      <c r="M191" s="9">
        <v>129.09</v>
      </c>
      <c r="N191" s="9">
        <v>127.93</v>
      </c>
      <c r="O191" s="9">
        <v>0</v>
      </c>
      <c r="P191" s="9">
        <v>0</v>
      </c>
      <c r="Q191" s="9">
        <v>0</v>
      </c>
      <c r="S191" s="9">
        <v>0</v>
      </c>
      <c r="U191" s="8">
        <v>5</v>
      </c>
      <c r="V191" s="8">
        <v>5</v>
      </c>
      <c r="W191" s="8">
        <v>4</v>
      </c>
      <c r="X191" s="8">
        <v>4</v>
      </c>
      <c r="Y191" s="8">
        <v>4</v>
      </c>
      <c r="Z191" s="8">
        <v>4</v>
      </c>
      <c r="AA191" s="8">
        <v>4</v>
      </c>
      <c r="AB191" s="8">
        <v>2</v>
      </c>
      <c r="AC191" s="8">
        <v>2</v>
      </c>
      <c r="AD191" s="8">
        <v>0</v>
      </c>
      <c r="AE191" s="8">
        <v>0</v>
      </c>
      <c r="AF191" s="8">
        <v>0</v>
      </c>
      <c r="AG191" s="29">
        <v>2.8333333333333335</v>
      </c>
    </row>
    <row r="192" spans="1:33" ht="12.75">
      <c r="A192" s="1" t="s">
        <v>55</v>
      </c>
      <c r="B192" s="1" t="s">
        <v>5</v>
      </c>
      <c r="C192" s="1" t="s">
        <v>189</v>
      </c>
      <c r="D192" s="8">
        <v>826.63</v>
      </c>
      <c r="F192" s="9">
        <v>108.76</v>
      </c>
      <c r="G192" s="9">
        <v>108.76</v>
      </c>
      <c r="H192" s="9">
        <v>125.06</v>
      </c>
      <c r="I192" s="9">
        <v>108.89</v>
      </c>
      <c r="J192" s="9">
        <v>87.83</v>
      </c>
      <c r="K192" s="9">
        <v>72.02</v>
      </c>
      <c r="L192" s="9">
        <v>71.77</v>
      </c>
      <c r="M192" s="9">
        <v>71.77</v>
      </c>
      <c r="N192" s="9">
        <v>71.77</v>
      </c>
      <c r="O192" s="9">
        <v>0</v>
      </c>
      <c r="P192" s="9">
        <v>0</v>
      </c>
      <c r="Q192" s="9">
        <v>0</v>
      </c>
      <c r="S192" s="9">
        <v>0</v>
      </c>
      <c r="U192" s="8">
        <v>1</v>
      </c>
      <c r="V192" s="8">
        <v>1</v>
      </c>
      <c r="W192" s="8">
        <v>1</v>
      </c>
      <c r="X192" s="8">
        <v>1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s="8">
        <v>0</v>
      </c>
      <c r="AE192" s="8">
        <v>0</v>
      </c>
      <c r="AF192" s="8">
        <v>0</v>
      </c>
      <c r="AG192" s="29">
        <v>0.75</v>
      </c>
    </row>
    <row r="193" spans="1:33" ht="12.75">
      <c r="A193" s="1" t="s">
        <v>56</v>
      </c>
      <c r="B193" s="1" t="s">
        <v>5</v>
      </c>
      <c r="C193" s="1" t="s">
        <v>189</v>
      </c>
      <c r="D193" s="8">
        <v>7088.4</v>
      </c>
      <c r="F193" s="9">
        <v>1114.59</v>
      </c>
      <c r="G193" s="9">
        <v>375.43</v>
      </c>
      <c r="H193" s="9">
        <v>405.32</v>
      </c>
      <c r="I193" s="9">
        <v>489.67</v>
      </c>
      <c r="J193" s="9">
        <v>593.79</v>
      </c>
      <c r="K193" s="9">
        <v>549.59</v>
      </c>
      <c r="L193" s="9">
        <v>616.8</v>
      </c>
      <c r="M193" s="9">
        <v>567.46</v>
      </c>
      <c r="N193" s="9">
        <v>481.48</v>
      </c>
      <c r="O193" s="9">
        <v>479.02</v>
      </c>
      <c r="P193" s="9">
        <v>646.55</v>
      </c>
      <c r="Q193" s="9">
        <v>768.7</v>
      </c>
      <c r="S193" s="9">
        <v>0</v>
      </c>
      <c r="U193" s="8">
        <v>5</v>
      </c>
      <c r="V193" s="8">
        <v>4</v>
      </c>
      <c r="W193" s="8">
        <v>4</v>
      </c>
      <c r="X193" s="8">
        <v>5</v>
      </c>
      <c r="Y193" s="8">
        <v>5</v>
      </c>
      <c r="Z193" s="8">
        <v>5</v>
      </c>
      <c r="AA193" s="8">
        <v>4</v>
      </c>
      <c r="AB193" s="8">
        <v>4</v>
      </c>
      <c r="AC193" s="8">
        <v>5</v>
      </c>
      <c r="AD193" s="8">
        <v>5</v>
      </c>
      <c r="AE193" s="8">
        <v>6</v>
      </c>
      <c r="AF193" s="8">
        <v>6</v>
      </c>
      <c r="AG193" s="29">
        <v>4.833333333333333</v>
      </c>
    </row>
    <row r="194" spans="1:33" ht="12.75">
      <c r="A194" s="1" t="s">
        <v>57</v>
      </c>
      <c r="B194" s="1" t="s">
        <v>5</v>
      </c>
      <c r="C194" s="1" t="s">
        <v>189</v>
      </c>
      <c r="D194" s="8">
        <v>431.97</v>
      </c>
      <c r="F194" s="9">
        <v>71.97</v>
      </c>
      <c r="G194" s="9">
        <v>71.97</v>
      </c>
      <c r="H194" s="9">
        <v>71.97</v>
      </c>
      <c r="I194" s="9">
        <v>72.02</v>
      </c>
      <c r="J194" s="9">
        <v>72.02</v>
      </c>
      <c r="K194" s="9">
        <v>72.02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S194" s="9">
        <v>0</v>
      </c>
      <c r="U194" s="8">
        <v>1</v>
      </c>
      <c r="V194" s="8">
        <v>1</v>
      </c>
      <c r="W194" s="8">
        <v>1</v>
      </c>
      <c r="X194" s="8">
        <v>1</v>
      </c>
      <c r="Y194" s="8">
        <v>1</v>
      </c>
      <c r="Z194" s="8">
        <v>1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29">
        <v>0.5</v>
      </c>
    </row>
    <row r="195" spans="1:33" ht="12.75">
      <c r="A195" s="1" t="s">
        <v>58</v>
      </c>
      <c r="B195" s="1" t="s">
        <v>5</v>
      </c>
      <c r="C195" s="1" t="s">
        <v>189</v>
      </c>
      <c r="D195" s="8">
        <v>129.27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71.77</v>
      </c>
      <c r="M195" s="9">
        <v>57.5</v>
      </c>
      <c r="N195" s="9">
        <v>0</v>
      </c>
      <c r="O195" s="9">
        <v>0</v>
      </c>
      <c r="P195" s="9">
        <v>0</v>
      </c>
      <c r="Q195" s="9">
        <v>0</v>
      </c>
      <c r="S195" s="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1</v>
      </c>
      <c r="AB195" s="8">
        <v>1</v>
      </c>
      <c r="AC195" s="8">
        <v>0</v>
      </c>
      <c r="AD195" s="8">
        <v>0</v>
      </c>
      <c r="AE195" s="8">
        <v>0</v>
      </c>
      <c r="AF195" s="8">
        <v>0</v>
      </c>
      <c r="AG195" s="29">
        <v>0.16666666666666666</v>
      </c>
    </row>
    <row r="196" spans="1:33" ht="12.75">
      <c r="A196" s="1" t="s">
        <v>59</v>
      </c>
      <c r="B196" s="1" t="s">
        <v>5</v>
      </c>
      <c r="C196" s="1" t="s">
        <v>189</v>
      </c>
      <c r="D196" s="8">
        <v>3887.3</v>
      </c>
      <c r="F196" s="9">
        <v>0</v>
      </c>
      <c r="G196" s="9">
        <v>0</v>
      </c>
      <c r="H196" s="9">
        <v>0</v>
      </c>
      <c r="I196" s="9">
        <v>420.07</v>
      </c>
      <c r="J196" s="9">
        <v>420.72</v>
      </c>
      <c r="K196" s="9">
        <v>426.24</v>
      </c>
      <c r="L196" s="9">
        <v>400.4</v>
      </c>
      <c r="M196" s="9">
        <v>392.79</v>
      </c>
      <c r="N196" s="9">
        <v>392.79</v>
      </c>
      <c r="O196" s="9">
        <v>474.78</v>
      </c>
      <c r="P196" s="9">
        <v>482.41</v>
      </c>
      <c r="Q196" s="9">
        <v>477.1</v>
      </c>
      <c r="S196" s="9">
        <v>0</v>
      </c>
      <c r="U196" s="8">
        <v>0</v>
      </c>
      <c r="V196" s="8">
        <v>0</v>
      </c>
      <c r="W196" s="8">
        <v>0</v>
      </c>
      <c r="X196" s="8">
        <v>7</v>
      </c>
      <c r="Y196" s="8">
        <v>7</v>
      </c>
      <c r="Z196" s="8">
        <v>7</v>
      </c>
      <c r="AA196" s="8">
        <v>7</v>
      </c>
      <c r="AB196" s="8">
        <v>7</v>
      </c>
      <c r="AC196" s="8">
        <v>7</v>
      </c>
      <c r="AD196" s="8">
        <v>8</v>
      </c>
      <c r="AE196" s="8">
        <v>8</v>
      </c>
      <c r="AF196" s="8">
        <v>8</v>
      </c>
      <c r="AG196" s="29">
        <v>5.5</v>
      </c>
    </row>
    <row r="197" spans="1:33" ht="12.75">
      <c r="A197" s="1" t="s">
        <v>60</v>
      </c>
      <c r="B197" s="1" t="s">
        <v>5</v>
      </c>
      <c r="C197" s="1" t="s">
        <v>189</v>
      </c>
      <c r="D197" s="8">
        <v>8022.79</v>
      </c>
      <c r="F197" s="9">
        <v>482.7</v>
      </c>
      <c r="G197" s="9">
        <v>482.24</v>
      </c>
      <c r="H197" s="9">
        <v>503.72</v>
      </c>
      <c r="I197" s="9">
        <v>506.09</v>
      </c>
      <c r="J197" s="9">
        <v>922.13</v>
      </c>
      <c r="K197" s="9">
        <v>1102.71</v>
      </c>
      <c r="L197" s="9">
        <v>1319.6</v>
      </c>
      <c r="M197" s="9">
        <v>897.96</v>
      </c>
      <c r="N197" s="9">
        <v>609.19</v>
      </c>
      <c r="O197" s="9">
        <v>390.06</v>
      </c>
      <c r="P197" s="9">
        <v>401.33</v>
      </c>
      <c r="Q197" s="9">
        <v>405.06</v>
      </c>
      <c r="S197" s="9">
        <v>0</v>
      </c>
      <c r="U197" s="8">
        <v>4</v>
      </c>
      <c r="V197" s="8">
        <v>4</v>
      </c>
      <c r="W197" s="8">
        <v>4</v>
      </c>
      <c r="X197" s="8">
        <v>5</v>
      </c>
      <c r="Y197" s="8">
        <v>5</v>
      </c>
      <c r="Z197" s="8">
        <v>5</v>
      </c>
      <c r="AA197" s="8">
        <v>5</v>
      </c>
      <c r="AB197" s="8">
        <v>4</v>
      </c>
      <c r="AC197" s="8">
        <v>4</v>
      </c>
      <c r="AD197" s="8">
        <v>4</v>
      </c>
      <c r="AE197" s="8">
        <v>4</v>
      </c>
      <c r="AF197" s="8">
        <v>4</v>
      </c>
      <c r="AG197" s="29">
        <v>4.333333333333333</v>
      </c>
    </row>
    <row r="198" spans="1:33" ht="12.75">
      <c r="A198" s="1" t="s">
        <v>61</v>
      </c>
      <c r="B198" s="1" t="s">
        <v>5</v>
      </c>
      <c r="C198" s="1" t="s">
        <v>189</v>
      </c>
      <c r="D198" s="8">
        <v>1960</v>
      </c>
      <c r="F198" s="9">
        <v>164.96</v>
      </c>
      <c r="G198" s="9">
        <v>164.96</v>
      </c>
      <c r="H198" s="9">
        <v>164.96</v>
      </c>
      <c r="I198" s="9">
        <v>165.12</v>
      </c>
      <c r="J198" s="9">
        <v>165.12</v>
      </c>
      <c r="K198" s="9">
        <v>165.12</v>
      </c>
      <c r="L198" s="9">
        <v>164.42</v>
      </c>
      <c r="M198" s="9">
        <v>164.42</v>
      </c>
      <c r="N198" s="9">
        <v>164.42</v>
      </c>
      <c r="O198" s="9">
        <v>164.2</v>
      </c>
      <c r="P198" s="9">
        <v>164.9</v>
      </c>
      <c r="Q198" s="9">
        <v>147.4</v>
      </c>
      <c r="S198" s="9">
        <v>0</v>
      </c>
      <c r="U198" s="8">
        <v>2</v>
      </c>
      <c r="V198" s="8">
        <v>2</v>
      </c>
      <c r="W198" s="8">
        <v>2</v>
      </c>
      <c r="X198" s="8">
        <v>2</v>
      </c>
      <c r="Y198" s="8">
        <v>2</v>
      </c>
      <c r="Z198" s="8">
        <v>2</v>
      </c>
      <c r="AA198" s="8">
        <v>2</v>
      </c>
      <c r="AB198" s="8">
        <v>2</v>
      </c>
      <c r="AC198" s="8">
        <v>2</v>
      </c>
      <c r="AD198" s="8">
        <v>2</v>
      </c>
      <c r="AE198" s="8">
        <v>2</v>
      </c>
      <c r="AF198" s="8">
        <v>2</v>
      </c>
      <c r="AG198" s="29">
        <v>2</v>
      </c>
    </row>
    <row r="199" spans="1:33" ht="12.75">
      <c r="A199" s="1" t="s">
        <v>62</v>
      </c>
      <c r="B199" s="1" t="s">
        <v>2</v>
      </c>
      <c r="C199" s="1" t="s">
        <v>191</v>
      </c>
      <c r="D199" s="8">
        <v>503.19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35.42</v>
      </c>
      <c r="N199" s="9">
        <v>51.42</v>
      </c>
      <c r="O199" s="9">
        <v>25.42</v>
      </c>
      <c r="P199" s="9">
        <v>308.48</v>
      </c>
      <c r="Q199" s="9">
        <v>82.45</v>
      </c>
      <c r="S199" s="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1</v>
      </c>
      <c r="AC199" s="8">
        <v>1</v>
      </c>
      <c r="AD199" s="8">
        <v>1</v>
      </c>
      <c r="AE199" s="8">
        <v>2</v>
      </c>
      <c r="AF199" s="8">
        <v>1</v>
      </c>
      <c r="AG199" s="29">
        <v>0.5</v>
      </c>
    </row>
    <row r="200" spans="1:33" ht="12.75">
      <c r="A200" s="1" t="s">
        <v>63</v>
      </c>
      <c r="B200" s="1" t="s">
        <v>2</v>
      </c>
      <c r="C200" s="1" t="s">
        <v>191</v>
      </c>
      <c r="D200" s="8">
        <v>3479.62</v>
      </c>
      <c r="F200" s="9">
        <v>300.26</v>
      </c>
      <c r="G200" s="9">
        <v>300.26</v>
      </c>
      <c r="H200" s="9">
        <v>298.31</v>
      </c>
      <c r="I200" s="9">
        <v>409.78</v>
      </c>
      <c r="J200" s="9">
        <v>516.9</v>
      </c>
      <c r="K200" s="9">
        <v>578.04</v>
      </c>
      <c r="L200" s="9">
        <v>305.42</v>
      </c>
      <c r="M200" s="9">
        <v>234.06</v>
      </c>
      <c r="N200" s="9">
        <v>168.55</v>
      </c>
      <c r="O200" s="9">
        <v>368.04</v>
      </c>
      <c r="P200" s="9">
        <v>0</v>
      </c>
      <c r="Q200" s="9">
        <v>0</v>
      </c>
      <c r="S200" s="9">
        <v>0</v>
      </c>
      <c r="U200" s="8">
        <v>7</v>
      </c>
      <c r="V200" s="8">
        <v>7</v>
      </c>
      <c r="W200" s="8">
        <v>7</v>
      </c>
      <c r="X200" s="8">
        <v>7</v>
      </c>
      <c r="Y200" s="8">
        <v>7</v>
      </c>
      <c r="Z200" s="8">
        <v>7</v>
      </c>
      <c r="AA200" s="8">
        <v>7</v>
      </c>
      <c r="AB200" s="8">
        <v>4</v>
      </c>
      <c r="AC200" s="8">
        <v>4</v>
      </c>
      <c r="AD200" s="8">
        <v>1</v>
      </c>
      <c r="AE200" s="8">
        <v>0</v>
      </c>
      <c r="AF200" s="8">
        <v>0</v>
      </c>
      <c r="AG200" s="29">
        <v>4.833333333333333</v>
      </c>
    </row>
    <row r="201" spans="1:33" ht="12.75">
      <c r="A201" s="1" t="s">
        <v>64</v>
      </c>
      <c r="B201" s="1" t="s">
        <v>1</v>
      </c>
      <c r="C201" s="1" t="s">
        <v>188</v>
      </c>
      <c r="D201" s="8">
        <v>1821.53</v>
      </c>
      <c r="F201" s="9">
        <v>71.83</v>
      </c>
      <c r="G201" s="9">
        <v>127.8</v>
      </c>
      <c r="H201" s="9">
        <v>111.87</v>
      </c>
      <c r="I201" s="9">
        <v>112.03</v>
      </c>
      <c r="J201" s="9">
        <v>111.91</v>
      </c>
      <c r="K201" s="9">
        <v>112.91</v>
      </c>
      <c r="L201" s="9">
        <v>113.22</v>
      </c>
      <c r="M201" s="9">
        <v>112.88</v>
      </c>
      <c r="N201" s="9">
        <v>115.9</v>
      </c>
      <c r="O201" s="9">
        <v>172.37</v>
      </c>
      <c r="P201" s="9">
        <v>329.01</v>
      </c>
      <c r="Q201" s="9">
        <v>329.8</v>
      </c>
      <c r="S201" s="9">
        <v>0</v>
      </c>
      <c r="U201" s="8">
        <v>2</v>
      </c>
      <c r="V201" s="8">
        <v>3</v>
      </c>
      <c r="W201" s="8">
        <v>2</v>
      </c>
      <c r="X201" s="8">
        <v>2</v>
      </c>
      <c r="Y201" s="8">
        <v>2</v>
      </c>
      <c r="Z201" s="8">
        <v>2</v>
      </c>
      <c r="AA201" s="8">
        <v>2</v>
      </c>
      <c r="AB201" s="8">
        <v>2</v>
      </c>
      <c r="AC201" s="8">
        <v>3</v>
      </c>
      <c r="AD201" s="8">
        <v>3</v>
      </c>
      <c r="AE201" s="8">
        <v>4</v>
      </c>
      <c r="AF201" s="8">
        <v>4</v>
      </c>
      <c r="AG201" s="29">
        <v>2.5833333333333335</v>
      </c>
    </row>
    <row r="202" spans="1:33" ht="12.75">
      <c r="A202" s="1" t="s">
        <v>65</v>
      </c>
      <c r="B202" s="1" t="s">
        <v>1</v>
      </c>
      <c r="C202" s="1" t="s">
        <v>188</v>
      </c>
      <c r="D202" s="8">
        <v>894.28</v>
      </c>
      <c r="F202" s="9">
        <v>71.97</v>
      </c>
      <c r="G202" s="9">
        <v>71.97</v>
      </c>
      <c r="H202" s="9">
        <v>71.97</v>
      </c>
      <c r="I202" s="9">
        <v>72.02</v>
      </c>
      <c r="J202" s="9">
        <v>72.02</v>
      </c>
      <c r="K202" s="9">
        <v>72.02</v>
      </c>
      <c r="L202" s="9">
        <v>71.77</v>
      </c>
      <c r="M202" s="9">
        <v>71.77</v>
      </c>
      <c r="N202" s="9">
        <v>71.77</v>
      </c>
      <c r="O202" s="9">
        <v>82.1</v>
      </c>
      <c r="P202" s="9">
        <v>82.45</v>
      </c>
      <c r="Q202" s="9">
        <v>82.45</v>
      </c>
      <c r="S202" s="9">
        <v>0</v>
      </c>
      <c r="U202" s="8">
        <v>1</v>
      </c>
      <c r="V202" s="8">
        <v>1</v>
      </c>
      <c r="W202" s="8">
        <v>1</v>
      </c>
      <c r="X202" s="8">
        <v>1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s="8">
        <v>1</v>
      </c>
      <c r="AE202" s="8">
        <v>1</v>
      </c>
      <c r="AF202" s="8">
        <v>1</v>
      </c>
      <c r="AG202" s="29">
        <v>1</v>
      </c>
    </row>
    <row r="203" spans="1:33" ht="12.75">
      <c r="A203" s="1" t="s">
        <v>66</v>
      </c>
      <c r="B203" s="1" t="s">
        <v>1</v>
      </c>
      <c r="C203" s="1" t="s">
        <v>188</v>
      </c>
      <c r="D203" s="8">
        <v>4092.36</v>
      </c>
      <c r="F203" s="9">
        <v>410.22</v>
      </c>
      <c r="G203" s="9">
        <v>371.73</v>
      </c>
      <c r="H203" s="9">
        <v>399.92</v>
      </c>
      <c r="I203" s="9">
        <v>355.33</v>
      </c>
      <c r="J203" s="9">
        <v>410.62</v>
      </c>
      <c r="K203" s="9">
        <v>389.85</v>
      </c>
      <c r="L203" s="9">
        <v>384.4</v>
      </c>
      <c r="M203" s="9">
        <v>410.16</v>
      </c>
      <c r="N203" s="9">
        <v>219.05</v>
      </c>
      <c r="O203" s="9">
        <v>253.37</v>
      </c>
      <c r="P203" s="9">
        <v>223.61</v>
      </c>
      <c r="Q203" s="9">
        <v>264.1</v>
      </c>
      <c r="S203" s="9">
        <v>0</v>
      </c>
      <c r="U203" s="8">
        <v>9</v>
      </c>
      <c r="V203" s="8">
        <v>9</v>
      </c>
      <c r="W203" s="8">
        <v>9</v>
      </c>
      <c r="X203" s="8">
        <v>9</v>
      </c>
      <c r="Y203" s="8">
        <v>9</v>
      </c>
      <c r="Z203" s="8">
        <v>9</v>
      </c>
      <c r="AA203" s="8">
        <v>9</v>
      </c>
      <c r="AB203" s="8">
        <v>9</v>
      </c>
      <c r="AC203" s="8">
        <v>7</v>
      </c>
      <c r="AD203" s="8">
        <v>7</v>
      </c>
      <c r="AE203" s="8">
        <v>7</v>
      </c>
      <c r="AF203" s="8">
        <v>7</v>
      </c>
      <c r="AG203" s="29">
        <v>8.333333333333334</v>
      </c>
    </row>
    <row r="204" spans="1:33" ht="12.75">
      <c r="A204" s="1" t="s">
        <v>67</v>
      </c>
      <c r="B204" s="1" t="s">
        <v>1</v>
      </c>
      <c r="C204" s="1" t="s">
        <v>188</v>
      </c>
      <c r="D204" s="8">
        <v>819.28</v>
      </c>
      <c r="F204" s="9">
        <v>57.07</v>
      </c>
      <c r="G204" s="9">
        <v>51.4</v>
      </c>
      <c r="H204" s="9">
        <v>54.06</v>
      </c>
      <c r="I204" s="9">
        <v>55.59</v>
      </c>
      <c r="J204" s="9">
        <v>66.83</v>
      </c>
      <c r="K204" s="9">
        <v>72.02</v>
      </c>
      <c r="L204" s="9">
        <v>71.77</v>
      </c>
      <c r="M204" s="9">
        <v>71.77</v>
      </c>
      <c r="N204" s="9">
        <v>71.77</v>
      </c>
      <c r="O204" s="9">
        <v>82.1</v>
      </c>
      <c r="P204" s="9">
        <v>82.45</v>
      </c>
      <c r="Q204" s="9">
        <v>82.45</v>
      </c>
      <c r="S204" s="9">
        <v>0</v>
      </c>
      <c r="U204" s="8">
        <v>1</v>
      </c>
      <c r="V204" s="8">
        <v>1</v>
      </c>
      <c r="W204" s="8">
        <v>1</v>
      </c>
      <c r="X204" s="8">
        <v>1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s="8">
        <v>1</v>
      </c>
      <c r="AE204" s="8">
        <v>1</v>
      </c>
      <c r="AF204" s="8">
        <v>1</v>
      </c>
      <c r="AG204" s="29">
        <v>1</v>
      </c>
    </row>
    <row r="205" spans="1:33" ht="12.75">
      <c r="A205" s="1" t="s">
        <v>68</v>
      </c>
      <c r="B205" s="1" t="s">
        <v>1</v>
      </c>
      <c r="C205" s="1" t="s">
        <v>188</v>
      </c>
      <c r="D205" s="8">
        <v>1567.45</v>
      </c>
      <c r="F205" s="9">
        <v>165.82</v>
      </c>
      <c r="G205" s="9">
        <v>167.16</v>
      </c>
      <c r="H205" s="9">
        <v>165.82</v>
      </c>
      <c r="I205" s="9">
        <v>166.32</v>
      </c>
      <c r="J205" s="9">
        <v>165.97</v>
      </c>
      <c r="K205" s="9">
        <v>104.48</v>
      </c>
      <c r="L205" s="9">
        <v>103.95</v>
      </c>
      <c r="M205" s="9">
        <v>103.95</v>
      </c>
      <c r="N205" s="9">
        <v>103.95</v>
      </c>
      <c r="O205" s="9">
        <v>108.45</v>
      </c>
      <c r="P205" s="9">
        <v>106.73</v>
      </c>
      <c r="Q205" s="9">
        <v>104.85</v>
      </c>
      <c r="S205" s="9">
        <v>0</v>
      </c>
      <c r="U205" s="8">
        <v>4</v>
      </c>
      <c r="V205" s="8">
        <v>4</v>
      </c>
      <c r="W205" s="8">
        <v>4</v>
      </c>
      <c r="X205" s="8">
        <v>4</v>
      </c>
      <c r="Y205" s="8">
        <v>4</v>
      </c>
      <c r="Z205" s="8">
        <v>3</v>
      </c>
      <c r="AA205" s="8">
        <v>3</v>
      </c>
      <c r="AB205" s="8">
        <v>3</v>
      </c>
      <c r="AC205" s="8">
        <v>3</v>
      </c>
      <c r="AD205" s="8">
        <v>3</v>
      </c>
      <c r="AE205" s="8">
        <v>3</v>
      </c>
      <c r="AF205" s="8">
        <v>3</v>
      </c>
      <c r="AG205" s="29">
        <v>3.4166666666666665</v>
      </c>
    </row>
    <row r="206" spans="1:33" ht="12.75">
      <c r="A206" s="1" t="s">
        <v>69</v>
      </c>
      <c r="B206" s="1" t="s">
        <v>1</v>
      </c>
      <c r="C206" s="1" t="s">
        <v>188</v>
      </c>
      <c r="D206" s="8">
        <v>1750.99</v>
      </c>
      <c r="F206" s="9">
        <v>164.96</v>
      </c>
      <c r="G206" s="9">
        <v>164.96</v>
      </c>
      <c r="H206" s="9">
        <v>164.96</v>
      </c>
      <c r="I206" s="9">
        <v>165.12</v>
      </c>
      <c r="J206" s="9">
        <v>165.12</v>
      </c>
      <c r="K206" s="9">
        <v>165.12</v>
      </c>
      <c r="L206" s="9">
        <v>164.42</v>
      </c>
      <c r="M206" s="9">
        <v>164.42</v>
      </c>
      <c r="N206" s="9">
        <v>164.42</v>
      </c>
      <c r="O206" s="9">
        <v>101.59</v>
      </c>
      <c r="P206" s="9">
        <v>82.45</v>
      </c>
      <c r="Q206" s="9">
        <v>83.45</v>
      </c>
      <c r="S206" s="9">
        <v>0</v>
      </c>
      <c r="U206" s="8">
        <v>2</v>
      </c>
      <c r="V206" s="8">
        <v>2</v>
      </c>
      <c r="W206" s="8">
        <v>2</v>
      </c>
      <c r="X206" s="8">
        <v>2</v>
      </c>
      <c r="Y206" s="8">
        <v>2</v>
      </c>
      <c r="Z206" s="8">
        <v>2</v>
      </c>
      <c r="AA206" s="8">
        <v>2</v>
      </c>
      <c r="AB206" s="8">
        <v>2</v>
      </c>
      <c r="AC206" s="8">
        <v>2</v>
      </c>
      <c r="AD206" s="8">
        <v>2</v>
      </c>
      <c r="AE206" s="8">
        <v>1</v>
      </c>
      <c r="AF206" s="8">
        <v>1</v>
      </c>
      <c r="AG206" s="29">
        <v>1.8333333333333333</v>
      </c>
    </row>
    <row r="207" spans="1:33" ht="12.75">
      <c r="A207" s="1" t="s">
        <v>70</v>
      </c>
      <c r="B207" s="1" t="s">
        <v>1</v>
      </c>
      <c r="C207" s="1" t="s">
        <v>188</v>
      </c>
      <c r="D207" s="8">
        <v>510.09</v>
      </c>
      <c r="F207" s="9">
        <v>42.48</v>
      </c>
      <c r="G207" s="9">
        <v>43.28</v>
      </c>
      <c r="H207" s="9">
        <v>42.68</v>
      </c>
      <c r="I207" s="9">
        <v>42.76</v>
      </c>
      <c r="J207" s="9">
        <v>42.7</v>
      </c>
      <c r="K207" s="9">
        <v>42.56</v>
      </c>
      <c r="L207" s="9">
        <v>42.21</v>
      </c>
      <c r="M207" s="9">
        <v>42.21</v>
      </c>
      <c r="N207" s="9">
        <v>42.21</v>
      </c>
      <c r="O207" s="9">
        <v>42.1</v>
      </c>
      <c r="P207" s="9">
        <v>42.45</v>
      </c>
      <c r="Q207" s="9">
        <v>42.45</v>
      </c>
      <c r="S207" s="9">
        <v>0</v>
      </c>
      <c r="U207" s="8">
        <v>1</v>
      </c>
      <c r="V207" s="8">
        <v>1</v>
      </c>
      <c r="W207" s="8">
        <v>1</v>
      </c>
      <c r="X207" s="8">
        <v>1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s="8">
        <v>1</v>
      </c>
      <c r="AE207" s="8">
        <v>1</v>
      </c>
      <c r="AF207" s="8">
        <v>1</v>
      </c>
      <c r="AG207" s="29">
        <v>1</v>
      </c>
    </row>
    <row r="208" spans="1:33" ht="12.75">
      <c r="A208" s="1" t="s">
        <v>71</v>
      </c>
      <c r="B208" s="1" t="s">
        <v>1</v>
      </c>
      <c r="C208" s="1" t="s">
        <v>188</v>
      </c>
      <c r="D208" s="8">
        <v>1938.77</v>
      </c>
      <c r="F208" s="9">
        <v>126.23</v>
      </c>
      <c r="G208" s="9">
        <v>164.96</v>
      </c>
      <c r="H208" s="9">
        <v>164.96</v>
      </c>
      <c r="I208" s="9">
        <v>165.12</v>
      </c>
      <c r="J208" s="9">
        <v>165.12</v>
      </c>
      <c r="K208" s="9">
        <v>165.12</v>
      </c>
      <c r="L208" s="9">
        <v>164.42</v>
      </c>
      <c r="M208" s="9">
        <v>164.42</v>
      </c>
      <c r="N208" s="9">
        <v>164.42</v>
      </c>
      <c r="O208" s="9">
        <v>164.2</v>
      </c>
      <c r="P208" s="9">
        <v>164.9</v>
      </c>
      <c r="Q208" s="9">
        <v>164.9</v>
      </c>
      <c r="S208" s="9">
        <v>0</v>
      </c>
      <c r="U208" s="8">
        <v>2</v>
      </c>
      <c r="V208" s="8">
        <v>2</v>
      </c>
      <c r="W208" s="8">
        <v>2</v>
      </c>
      <c r="X208" s="8">
        <v>2</v>
      </c>
      <c r="Y208" s="8">
        <v>2</v>
      </c>
      <c r="Z208" s="8">
        <v>2</v>
      </c>
      <c r="AA208" s="8">
        <v>2</v>
      </c>
      <c r="AB208" s="8">
        <v>2</v>
      </c>
      <c r="AC208" s="8">
        <v>2</v>
      </c>
      <c r="AD208" s="8">
        <v>2</v>
      </c>
      <c r="AE208" s="8">
        <v>2</v>
      </c>
      <c r="AF208" s="8">
        <v>2</v>
      </c>
      <c r="AG208" s="29">
        <v>2</v>
      </c>
    </row>
    <row r="209" spans="1:33" ht="12.75">
      <c r="A209" s="1" t="s">
        <v>72</v>
      </c>
      <c r="B209" s="1" t="s">
        <v>1</v>
      </c>
      <c r="C209" s="1" t="s">
        <v>188</v>
      </c>
      <c r="D209" s="8">
        <v>1998.15</v>
      </c>
      <c r="F209" s="9">
        <v>171</v>
      </c>
      <c r="G209" s="9">
        <v>154.54</v>
      </c>
      <c r="H209" s="9">
        <v>152.11</v>
      </c>
      <c r="I209" s="9">
        <v>151.82</v>
      </c>
      <c r="J209" s="9">
        <v>152.05</v>
      </c>
      <c r="K209" s="9">
        <v>154.37</v>
      </c>
      <c r="L209" s="9">
        <v>151.92</v>
      </c>
      <c r="M209" s="9">
        <v>151.56</v>
      </c>
      <c r="N209" s="9">
        <v>157.7</v>
      </c>
      <c r="O209" s="9">
        <v>193.23</v>
      </c>
      <c r="P209" s="9">
        <v>196.76</v>
      </c>
      <c r="Q209" s="9">
        <v>211.09</v>
      </c>
      <c r="S209" s="9">
        <v>0</v>
      </c>
      <c r="U209" s="8">
        <v>6</v>
      </c>
      <c r="V209" s="8">
        <v>6</v>
      </c>
      <c r="W209" s="8">
        <v>6</v>
      </c>
      <c r="X209" s="8">
        <v>6</v>
      </c>
      <c r="Y209" s="8">
        <v>6</v>
      </c>
      <c r="Z209" s="8">
        <v>6</v>
      </c>
      <c r="AA209" s="8">
        <v>6</v>
      </c>
      <c r="AB209" s="8">
        <v>6</v>
      </c>
      <c r="AC209" s="8">
        <v>6</v>
      </c>
      <c r="AD209" s="8">
        <v>6</v>
      </c>
      <c r="AE209" s="8">
        <v>6</v>
      </c>
      <c r="AF209" s="8">
        <v>6</v>
      </c>
      <c r="AG209" s="29">
        <v>6</v>
      </c>
    </row>
    <row r="210" spans="1:33" ht="12.75">
      <c r="A210" s="1" t="s">
        <v>73</v>
      </c>
      <c r="B210" s="1" t="s">
        <v>1</v>
      </c>
      <c r="C210" s="1" t="s">
        <v>188</v>
      </c>
      <c r="D210" s="8">
        <v>4939.84</v>
      </c>
      <c r="F210" s="9">
        <v>334.51</v>
      </c>
      <c r="G210" s="9">
        <v>380.54</v>
      </c>
      <c r="H210" s="9">
        <v>402.29</v>
      </c>
      <c r="I210" s="9">
        <v>402.26</v>
      </c>
      <c r="J210" s="9">
        <v>402.26</v>
      </c>
      <c r="K210" s="9">
        <v>425.94</v>
      </c>
      <c r="L210" s="9">
        <v>428.4</v>
      </c>
      <c r="M210" s="9">
        <v>404.83</v>
      </c>
      <c r="N210" s="9">
        <v>425.92</v>
      </c>
      <c r="O210" s="9">
        <v>441.78</v>
      </c>
      <c r="P210" s="9">
        <v>443.48</v>
      </c>
      <c r="Q210" s="9">
        <v>447.63</v>
      </c>
      <c r="S210" s="9">
        <v>0</v>
      </c>
      <c r="U210" s="8">
        <v>4</v>
      </c>
      <c r="V210" s="8">
        <v>5</v>
      </c>
      <c r="W210" s="8">
        <v>5</v>
      </c>
      <c r="X210" s="8">
        <v>5</v>
      </c>
      <c r="Y210" s="8">
        <v>5</v>
      </c>
      <c r="Z210" s="8">
        <v>5</v>
      </c>
      <c r="AA210" s="8">
        <v>5</v>
      </c>
      <c r="AB210" s="8">
        <v>5</v>
      </c>
      <c r="AC210" s="8">
        <v>5</v>
      </c>
      <c r="AD210" s="8">
        <v>5</v>
      </c>
      <c r="AE210" s="8">
        <v>5</v>
      </c>
      <c r="AF210" s="8">
        <v>5</v>
      </c>
      <c r="AG210" s="29">
        <v>4.916666666666667</v>
      </c>
    </row>
    <row r="211" spans="1:33" ht="12.75">
      <c r="A211" s="1" t="s">
        <v>74</v>
      </c>
      <c r="B211" s="1" t="s">
        <v>1</v>
      </c>
      <c r="C211" s="1" t="s">
        <v>188</v>
      </c>
      <c r="D211" s="8">
        <v>1808.4</v>
      </c>
      <c r="F211" s="9">
        <v>114.02</v>
      </c>
      <c r="G211" s="9">
        <v>114.02</v>
      </c>
      <c r="H211" s="9">
        <v>114.02</v>
      </c>
      <c r="I211" s="9">
        <v>114.16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678.49</v>
      </c>
      <c r="Q211" s="9">
        <v>673.69</v>
      </c>
      <c r="S211" s="9">
        <v>0</v>
      </c>
      <c r="U211" s="8">
        <v>1</v>
      </c>
      <c r="V211" s="8">
        <v>1</v>
      </c>
      <c r="W211" s="8">
        <v>1</v>
      </c>
      <c r="X211" s="8">
        <v>1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7</v>
      </c>
      <c r="AF211" s="8">
        <v>7</v>
      </c>
      <c r="AG211" s="29">
        <v>1.5</v>
      </c>
    </row>
    <row r="212" spans="1:33" ht="12.75">
      <c r="A212" s="1" t="s">
        <v>75</v>
      </c>
      <c r="B212" s="1" t="s">
        <v>1</v>
      </c>
      <c r="C212" s="1" t="s">
        <v>188</v>
      </c>
      <c r="D212" s="8">
        <v>456.22</v>
      </c>
      <c r="F212" s="9">
        <v>114.02</v>
      </c>
      <c r="G212" s="9">
        <v>114.02</v>
      </c>
      <c r="H212" s="9">
        <v>114.02</v>
      </c>
      <c r="I212" s="9">
        <v>114.16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S212" s="9">
        <v>0</v>
      </c>
      <c r="U212" s="8">
        <v>1</v>
      </c>
      <c r="V212" s="8">
        <v>1</v>
      </c>
      <c r="W212" s="8">
        <v>1</v>
      </c>
      <c r="X212" s="8">
        <v>1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29">
        <v>0.3333333333333333</v>
      </c>
    </row>
    <row r="213" spans="1:33" ht="12.75">
      <c r="A213" s="1" t="s">
        <v>76</v>
      </c>
      <c r="B213" s="1" t="s">
        <v>1</v>
      </c>
      <c r="C213" s="1" t="s">
        <v>188</v>
      </c>
      <c r="D213" s="8">
        <v>4192.99</v>
      </c>
      <c r="F213" s="9">
        <v>0</v>
      </c>
      <c r="G213" s="9">
        <v>0</v>
      </c>
      <c r="H213" s="9">
        <v>0</v>
      </c>
      <c r="I213" s="9">
        <v>0</v>
      </c>
      <c r="J213" s="9">
        <v>964.75</v>
      </c>
      <c r="K213" s="9">
        <v>667.78</v>
      </c>
      <c r="L213" s="9">
        <v>636.74</v>
      </c>
      <c r="M213" s="9">
        <v>624.44</v>
      </c>
      <c r="N213" s="9">
        <v>612.84</v>
      </c>
      <c r="O213" s="9">
        <v>686.44</v>
      </c>
      <c r="P213" s="9">
        <v>0</v>
      </c>
      <c r="Q213" s="9">
        <v>0</v>
      </c>
      <c r="S213" s="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6</v>
      </c>
      <c r="Z213" s="8">
        <v>6</v>
      </c>
      <c r="AA213" s="8">
        <v>6</v>
      </c>
      <c r="AB213" s="8">
        <v>6</v>
      </c>
      <c r="AC213" s="8">
        <v>6</v>
      </c>
      <c r="AD213" s="8">
        <v>7</v>
      </c>
      <c r="AE213" s="8">
        <v>0</v>
      </c>
      <c r="AF213" s="8">
        <v>0</v>
      </c>
      <c r="AG213" s="29">
        <v>3.0833333333333335</v>
      </c>
    </row>
    <row r="214" spans="1:33" ht="12.75">
      <c r="A214" s="1" t="s">
        <v>77</v>
      </c>
      <c r="B214" s="1" t="s">
        <v>1</v>
      </c>
      <c r="C214" s="1" t="s">
        <v>188</v>
      </c>
      <c r="D214" s="8">
        <v>1258.43</v>
      </c>
      <c r="F214" s="9">
        <v>334.15</v>
      </c>
      <c r="G214" s="9">
        <v>331.85</v>
      </c>
      <c r="H214" s="9">
        <v>289.06</v>
      </c>
      <c r="I214" s="9">
        <v>303.37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S214" s="9">
        <v>0</v>
      </c>
      <c r="U214" s="8">
        <v>3</v>
      </c>
      <c r="V214" s="8">
        <v>3</v>
      </c>
      <c r="W214" s="8">
        <v>3</v>
      </c>
      <c r="X214" s="8">
        <v>3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29">
        <v>1</v>
      </c>
    </row>
    <row r="215" spans="1:33" ht="12.75">
      <c r="A215" s="1" t="s">
        <v>78</v>
      </c>
      <c r="B215" s="1" t="s">
        <v>1</v>
      </c>
      <c r="C215" s="1" t="s">
        <v>188</v>
      </c>
      <c r="D215" s="8">
        <v>536.22</v>
      </c>
      <c r="F215" s="9">
        <v>134.02</v>
      </c>
      <c r="G215" s="9">
        <v>134.02</v>
      </c>
      <c r="H215" s="9">
        <v>134.02</v>
      </c>
      <c r="I215" s="9">
        <v>134.16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S215" s="9">
        <v>0</v>
      </c>
      <c r="U215" s="8">
        <v>1</v>
      </c>
      <c r="V215" s="8">
        <v>1</v>
      </c>
      <c r="W215" s="8">
        <v>1</v>
      </c>
      <c r="X215" s="8">
        <v>1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29">
        <v>0.3333333333333333</v>
      </c>
    </row>
    <row r="216" spans="1:33" ht="12.75">
      <c r="A216" s="1" t="s">
        <v>79</v>
      </c>
      <c r="B216" s="1" t="s">
        <v>1</v>
      </c>
      <c r="C216" s="1" t="s">
        <v>188</v>
      </c>
      <c r="D216" s="8">
        <v>329.21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82.21</v>
      </c>
      <c r="O216" s="9">
        <v>82.1</v>
      </c>
      <c r="P216" s="9">
        <v>82.45</v>
      </c>
      <c r="Q216" s="9">
        <v>82.45</v>
      </c>
      <c r="S216" s="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1</v>
      </c>
      <c r="AD216" s="8">
        <v>1</v>
      </c>
      <c r="AE216" s="8">
        <v>1</v>
      </c>
      <c r="AF216" s="8">
        <v>1</v>
      </c>
      <c r="AG216" s="29">
        <v>0.3333333333333333</v>
      </c>
    </row>
    <row r="217" spans="1:33" ht="12.75">
      <c r="A217" s="1" t="s">
        <v>80</v>
      </c>
      <c r="B217" s="1" t="s">
        <v>1</v>
      </c>
      <c r="C217" s="1" t="s">
        <v>188</v>
      </c>
      <c r="D217" s="8">
        <v>659.54</v>
      </c>
      <c r="F217" s="9">
        <v>82.48</v>
      </c>
      <c r="G217" s="9">
        <v>82.48</v>
      </c>
      <c r="H217" s="9">
        <v>82.48</v>
      </c>
      <c r="I217" s="9">
        <v>82.56</v>
      </c>
      <c r="J217" s="9">
        <v>82.56</v>
      </c>
      <c r="K217" s="9">
        <v>82.56</v>
      </c>
      <c r="L217" s="9">
        <v>82.21</v>
      </c>
      <c r="M217" s="9">
        <v>82.21</v>
      </c>
      <c r="N217" s="9">
        <v>0</v>
      </c>
      <c r="O217" s="9">
        <v>0</v>
      </c>
      <c r="P217" s="9">
        <v>0</v>
      </c>
      <c r="Q217" s="9">
        <v>0</v>
      </c>
      <c r="S217" s="9">
        <v>0</v>
      </c>
      <c r="U217" s="8">
        <v>1</v>
      </c>
      <c r="V217" s="8">
        <v>1</v>
      </c>
      <c r="W217" s="8">
        <v>1</v>
      </c>
      <c r="X217" s="8">
        <v>1</v>
      </c>
      <c r="Y217" s="8">
        <v>1</v>
      </c>
      <c r="Z217" s="8">
        <v>1</v>
      </c>
      <c r="AA217" s="8">
        <v>1</v>
      </c>
      <c r="AB217" s="8">
        <v>1</v>
      </c>
      <c r="AC217" s="8">
        <v>0</v>
      </c>
      <c r="AD217" s="8">
        <v>0</v>
      </c>
      <c r="AE217" s="8">
        <v>0</v>
      </c>
      <c r="AF217" s="8">
        <v>0</v>
      </c>
      <c r="AG217" s="29">
        <v>0.6666666666666666</v>
      </c>
    </row>
    <row r="218" spans="1:33" ht="12.75">
      <c r="A218" s="1" t="s">
        <v>81</v>
      </c>
      <c r="B218" s="1" t="s">
        <v>1</v>
      </c>
      <c r="C218" s="1" t="s">
        <v>188</v>
      </c>
      <c r="D218" s="8">
        <v>2503.98</v>
      </c>
      <c r="F218" s="9">
        <v>164.96</v>
      </c>
      <c r="G218" s="9">
        <v>164.96</v>
      </c>
      <c r="H218" s="9">
        <v>164.96</v>
      </c>
      <c r="I218" s="9">
        <v>165.12</v>
      </c>
      <c r="J218" s="9">
        <v>165.12</v>
      </c>
      <c r="K218" s="9">
        <v>197.97</v>
      </c>
      <c r="L218" s="9">
        <v>246.63</v>
      </c>
      <c r="M218" s="9">
        <v>246.63</v>
      </c>
      <c r="N218" s="9">
        <v>246.63</v>
      </c>
      <c r="O218" s="9">
        <v>246.3</v>
      </c>
      <c r="P218" s="9">
        <v>247.35</v>
      </c>
      <c r="Q218" s="9">
        <v>247.35</v>
      </c>
      <c r="S218" s="9">
        <v>0</v>
      </c>
      <c r="U218" s="8">
        <v>2</v>
      </c>
      <c r="V218" s="8">
        <v>2</v>
      </c>
      <c r="W218" s="8">
        <v>2</v>
      </c>
      <c r="X218" s="8">
        <v>2</v>
      </c>
      <c r="Y218" s="8">
        <v>2</v>
      </c>
      <c r="Z218" s="8">
        <v>3</v>
      </c>
      <c r="AA218" s="8">
        <v>3</v>
      </c>
      <c r="AB218" s="8">
        <v>3</v>
      </c>
      <c r="AC218" s="8">
        <v>3</v>
      </c>
      <c r="AD218" s="8">
        <v>3</v>
      </c>
      <c r="AE218" s="8">
        <v>3</v>
      </c>
      <c r="AF218" s="8">
        <v>3</v>
      </c>
      <c r="AG218" s="29">
        <v>2.5833333333333335</v>
      </c>
    </row>
    <row r="219" spans="1:33" ht="12.75">
      <c r="A219" s="1" t="s">
        <v>82</v>
      </c>
      <c r="B219" s="1" t="s">
        <v>1</v>
      </c>
      <c r="C219" s="1" t="s">
        <v>188</v>
      </c>
      <c r="D219" s="8">
        <v>1659.55</v>
      </c>
      <c r="F219" s="9">
        <v>143.58</v>
      </c>
      <c r="G219" s="9">
        <v>143.58</v>
      </c>
      <c r="H219" s="9">
        <v>143.58</v>
      </c>
      <c r="I219" s="9">
        <v>143.67</v>
      </c>
      <c r="J219" s="9">
        <v>906.52</v>
      </c>
      <c r="K219" s="9">
        <v>25.42</v>
      </c>
      <c r="L219" s="9">
        <v>25.42</v>
      </c>
      <c r="M219" s="9">
        <v>25.42</v>
      </c>
      <c r="N219" s="9">
        <v>25.42</v>
      </c>
      <c r="O219" s="9">
        <v>25.42</v>
      </c>
      <c r="P219" s="9">
        <v>25.76</v>
      </c>
      <c r="Q219" s="9">
        <v>25.76</v>
      </c>
      <c r="S219" s="9">
        <v>0</v>
      </c>
      <c r="U219" s="8">
        <v>3</v>
      </c>
      <c r="V219" s="8">
        <v>3</v>
      </c>
      <c r="W219" s="8">
        <v>3</v>
      </c>
      <c r="X219" s="8">
        <v>3</v>
      </c>
      <c r="Y219" s="8">
        <v>3</v>
      </c>
      <c r="Z219" s="8">
        <v>1</v>
      </c>
      <c r="AA219" s="8">
        <v>1</v>
      </c>
      <c r="AB219" s="8">
        <v>1</v>
      </c>
      <c r="AC219" s="8">
        <v>1</v>
      </c>
      <c r="AD219" s="8">
        <v>1</v>
      </c>
      <c r="AE219" s="8">
        <v>1</v>
      </c>
      <c r="AF219" s="8">
        <v>1</v>
      </c>
      <c r="AG219" s="29">
        <v>1.8333333333333333</v>
      </c>
    </row>
    <row r="220" spans="1:33" ht="12.75">
      <c r="A220" s="1" t="s">
        <v>83</v>
      </c>
      <c r="B220" s="1" t="s">
        <v>0</v>
      </c>
      <c r="C220" s="1" t="s">
        <v>190</v>
      </c>
      <c r="D220" s="8">
        <v>24.23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12.23</v>
      </c>
      <c r="Q220" s="9">
        <v>12</v>
      </c>
      <c r="S220" s="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1</v>
      </c>
      <c r="AF220" s="8">
        <v>1</v>
      </c>
      <c r="AG220" s="29">
        <v>0.16666666666666666</v>
      </c>
    </row>
    <row r="221" spans="1:33" ht="12.75">
      <c r="A221" s="1" t="s">
        <v>84</v>
      </c>
      <c r="B221" s="1" t="s">
        <v>0</v>
      </c>
      <c r="C221" s="1" t="s">
        <v>190</v>
      </c>
      <c r="D221" s="8">
        <v>678.76</v>
      </c>
      <c r="F221" s="9">
        <v>190.47</v>
      </c>
      <c r="G221" s="9">
        <v>156.17</v>
      </c>
      <c r="H221" s="9">
        <v>90.37</v>
      </c>
      <c r="I221" s="9">
        <v>145.42</v>
      </c>
      <c r="J221" s="9">
        <v>93.51</v>
      </c>
      <c r="K221" s="9">
        <v>2.82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S221" s="9">
        <v>0</v>
      </c>
      <c r="U221" s="8">
        <v>1</v>
      </c>
      <c r="V221" s="8">
        <v>1</v>
      </c>
      <c r="W221" s="8">
        <v>1</v>
      </c>
      <c r="X221" s="8">
        <v>1</v>
      </c>
      <c r="Y221" s="8">
        <v>1</v>
      </c>
      <c r="Z221" s="8">
        <v>1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29">
        <v>0.5</v>
      </c>
    </row>
    <row r="222" spans="1:33" ht="12.75">
      <c r="A222" s="1" t="s">
        <v>85</v>
      </c>
      <c r="B222" s="1" t="s">
        <v>1</v>
      </c>
      <c r="C222" s="1" t="s">
        <v>188</v>
      </c>
      <c r="D222" s="8">
        <v>1578.21</v>
      </c>
      <c r="F222" s="9">
        <v>86.9</v>
      </c>
      <c r="G222" s="9">
        <v>140.62</v>
      </c>
      <c r="H222" s="9">
        <v>130.82</v>
      </c>
      <c r="I222" s="9">
        <v>134.72</v>
      </c>
      <c r="J222" s="9">
        <v>134.96</v>
      </c>
      <c r="K222" s="9">
        <v>137.64</v>
      </c>
      <c r="L222" s="9">
        <v>136.25</v>
      </c>
      <c r="M222" s="9">
        <v>129.27</v>
      </c>
      <c r="N222" s="9">
        <v>134.19</v>
      </c>
      <c r="O222" s="9">
        <v>145.41</v>
      </c>
      <c r="P222" s="9">
        <v>131.84</v>
      </c>
      <c r="Q222" s="9">
        <v>135.59</v>
      </c>
      <c r="S222" s="9">
        <v>0</v>
      </c>
      <c r="U222" s="8">
        <v>5</v>
      </c>
      <c r="V222" s="8">
        <v>6</v>
      </c>
      <c r="W222" s="8">
        <v>6</v>
      </c>
      <c r="X222" s="8">
        <v>6</v>
      </c>
      <c r="Y222" s="8">
        <v>6</v>
      </c>
      <c r="Z222" s="8">
        <v>6</v>
      </c>
      <c r="AA222" s="8">
        <v>6</v>
      </c>
      <c r="AB222" s="8">
        <v>6</v>
      </c>
      <c r="AC222" s="8">
        <v>6</v>
      </c>
      <c r="AD222" s="8">
        <v>6</v>
      </c>
      <c r="AE222" s="8">
        <v>6</v>
      </c>
      <c r="AF222" s="8">
        <v>6</v>
      </c>
      <c r="AG222" s="29">
        <v>5.916666666666667</v>
      </c>
    </row>
    <row r="223" spans="1:33" ht="12.75">
      <c r="A223" s="1" t="s">
        <v>86</v>
      </c>
      <c r="B223" s="1" t="s">
        <v>1</v>
      </c>
      <c r="C223" s="1" t="s">
        <v>188</v>
      </c>
      <c r="D223" s="8">
        <v>23.07</v>
      </c>
      <c r="F223" s="9">
        <v>23.07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S223" s="9">
        <v>0</v>
      </c>
      <c r="U223" s="8">
        <v>1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29">
        <v>0.08333333333333333</v>
      </c>
    </row>
    <row r="224" spans="1:33" ht="12.75">
      <c r="A224" s="1" t="s">
        <v>87</v>
      </c>
      <c r="B224" s="1" t="s">
        <v>1</v>
      </c>
      <c r="C224" s="1" t="s">
        <v>188</v>
      </c>
      <c r="D224" s="8">
        <v>215.56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72.02</v>
      </c>
      <c r="L224" s="9">
        <v>71.77</v>
      </c>
      <c r="M224" s="9">
        <v>71.77</v>
      </c>
      <c r="N224" s="9">
        <v>0</v>
      </c>
      <c r="O224" s="9">
        <v>0</v>
      </c>
      <c r="P224" s="9">
        <v>0</v>
      </c>
      <c r="Q224" s="9">
        <v>0</v>
      </c>
      <c r="S224" s="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1</v>
      </c>
      <c r="AA224" s="8">
        <v>1</v>
      </c>
      <c r="AB224" s="8">
        <v>1</v>
      </c>
      <c r="AC224" s="8">
        <v>0</v>
      </c>
      <c r="AD224" s="8">
        <v>0</v>
      </c>
      <c r="AE224" s="8">
        <v>0</v>
      </c>
      <c r="AF224" s="8">
        <v>0</v>
      </c>
      <c r="AG224" s="29">
        <v>0.25</v>
      </c>
    </row>
    <row r="225" spans="1:33" ht="12.75">
      <c r="A225" s="1" t="s">
        <v>88</v>
      </c>
      <c r="B225" s="1" t="s">
        <v>1</v>
      </c>
      <c r="C225" s="1" t="s">
        <v>188</v>
      </c>
      <c r="D225" s="8">
        <v>1052.19</v>
      </c>
      <c r="F225" s="9">
        <v>79.58</v>
      </c>
      <c r="G225" s="9">
        <v>102.46</v>
      </c>
      <c r="H225" s="9">
        <v>92.47</v>
      </c>
      <c r="I225" s="9">
        <v>92.55</v>
      </c>
      <c r="J225" s="9">
        <v>92.55</v>
      </c>
      <c r="K225" s="9">
        <v>92.55</v>
      </c>
      <c r="L225" s="9">
        <v>82.21</v>
      </c>
      <c r="M225" s="9">
        <v>82.21</v>
      </c>
      <c r="N225" s="9">
        <v>82.21</v>
      </c>
      <c r="O225" s="9">
        <v>82.1</v>
      </c>
      <c r="P225" s="9">
        <v>82.45</v>
      </c>
      <c r="Q225" s="9">
        <v>88.85</v>
      </c>
      <c r="S225" s="9">
        <v>0</v>
      </c>
      <c r="U225" s="8">
        <v>1</v>
      </c>
      <c r="V225" s="8">
        <v>1</v>
      </c>
      <c r="W225" s="8">
        <v>1</v>
      </c>
      <c r="X225" s="8">
        <v>1</v>
      </c>
      <c r="Y225" s="8">
        <v>1</v>
      </c>
      <c r="Z225" s="8">
        <v>1</v>
      </c>
      <c r="AA225" s="8">
        <v>1</v>
      </c>
      <c r="AB225" s="8">
        <v>1</v>
      </c>
      <c r="AC225" s="8">
        <v>1</v>
      </c>
      <c r="AD225" s="8">
        <v>1</v>
      </c>
      <c r="AE225" s="8">
        <v>1</v>
      </c>
      <c r="AF225" s="8">
        <v>1</v>
      </c>
      <c r="AG225" s="29">
        <v>1</v>
      </c>
    </row>
    <row r="226" spans="1:33" ht="12.75">
      <c r="A226" s="1" t="s">
        <v>89</v>
      </c>
      <c r="B226" s="1" t="s">
        <v>1</v>
      </c>
      <c r="C226" s="1" t="s">
        <v>188</v>
      </c>
      <c r="D226" s="8">
        <v>435.49</v>
      </c>
      <c r="F226" s="9">
        <v>71.97</v>
      </c>
      <c r="G226" s="9">
        <v>71.97</v>
      </c>
      <c r="H226" s="9">
        <v>71.97</v>
      </c>
      <c r="I226" s="9">
        <v>72.02</v>
      </c>
      <c r="J226" s="9">
        <v>72.02</v>
      </c>
      <c r="K226" s="9">
        <v>75.54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S226" s="9">
        <v>0</v>
      </c>
      <c r="U226" s="8">
        <v>1</v>
      </c>
      <c r="V226" s="8">
        <v>1</v>
      </c>
      <c r="W226" s="8">
        <v>1</v>
      </c>
      <c r="X226" s="8">
        <v>1</v>
      </c>
      <c r="Y226" s="8">
        <v>1</v>
      </c>
      <c r="Z226" s="8">
        <v>2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29">
        <v>0.5833333333333334</v>
      </c>
    </row>
    <row r="227" spans="1:33" ht="12.75">
      <c r="A227" s="1" t="s">
        <v>90</v>
      </c>
      <c r="B227" s="1" t="s">
        <v>6</v>
      </c>
      <c r="C227" s="1" t="s">
        <v>195</v>
      </c>
      <c r="D227" s="8">
        <v>132.91</v>
      </c>
      <c r="F227" s="9">
        <v>10.94</v>
      </c>
      <c r="G227" s="9">
        <v>11.29</v>
      </c>
      <c r="H227" s="9">
        <v>11.29</v>
      </c>
      <c r="I227" s="9">
        <v>11.08</v>
      </c>
      <c r="J227" s="9">
        <v>10.96</v>
      </c>
      <c r="K227" s="9">
        <v>10.96</v>
      </c>
      <c r="L227" s="9">
        <v>10.98</v>
      </c>
      <c r="M227" s="9">
        <v>55.41</v>
      </c>
      <c r="N227" s="9">
        <v>0</v>
      </c>
      <c r="O227" s="9">
        <v>0</v>
      </c>
      <c r="P227" s="9">
        <v>0</v>
      </c>
      <c r="Q227" s="9">
        <v>0</v>
      </c>
      <c r="S227" s="9">
        <v>0</v>
      </c>
      <c r="U227" s="8">
        <v>1</v>
      </c>
      <c r="V227" s="8">
        <v>1</v>
      </c>
      <c r="W227" s="8">
        <v>1</v>
      </c>
      <c r="X227" s="8">
        <v>1</v>
      </c>
      <c r="Y227" s="8">
        <v>1</v>
      </c>
      <c r="Z227" s="8">
        <v>1</v>
      </c>
      <c r="AA227" s="8">
        <v>1</v>
      </c>
      <c r="AB227" s="8">
        <v>1</v>
      </c>
      <c r="AC227" s="8">
        <v>0</v>
      </c>
      <c r="AD227" s="8">
        <v>0</v>
      </c>
      <c r="AE227" s="8">
        <v>0</v>
      </c>
      <c r="AF227" s="8">
        <v>0</v>
      </c>
      <c r="AG227" s="29">
        <v>0.6666666666666666</v>
      </c>
    </row>
    <row r="228" spans="1:33" ht="12.75">
      <c r="A228" s="1" t="s">
        <v>91</v>
      </c>
      <c r="B228" s="1" t="s">
        <v>1</v>
      </c>
      <c r="C228" s="1" t="s">
        <v>188</v>
      </c>
      <c r="D228" s="8">
        <v>447.67</v>
      </c>
      <c r="F228" s="9">
        <v>71.97</v>
      </c>
      <c r="G228" s="9">
        <v>71.97</v>
      </c>
      <c r="H228" s="9">
        <v>71.97</v>
      </c>
      <c r="I228" s="9">
        <v>72.02</v>
      </c>
      <c r="J228" s="9">
        <v>72.02</v>
      </c>
      <c r="K228" s="9">
        <v>72.02</v>
      </c>
      <c r="L228" s="9">
        <v>15.7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S228" s="9">
        <v>0</v>
      </c>
      <c r="U228" s="8">
        <v>1</v>
      </c>
      <c r="V228" s="8">
        <v>1</v>
      </c>
      <c r="W228" s="8">
        <v>1</v>
      </c>
      <c r="X228" s="8">
        <v>1</v>
      </c>
      <c r="Y228" s="8">
        <v>1</v>
      </c>
      <c r="Z228" s="8">
        <v>1</v>
      </c>
      <c r="AA228" s="8">
        <v>1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29">
        <v>0.5833333333333334</v>
      </c>
    </row>
    <row r="229" spans="1:33" ht="12.75">
      <c r="A229" s="1" t="s">
        <v>92</v>
      </c>
      <c r="B229" s="1" t="s">
        <v>1</v>
      </c>
      <c r="C229" s="1" t="s">
        <v>188</v>
      </c>
      <c r="D229" s="8">
        <v>3688.02</v>
      </c>
      <c r="F229" s="9">
        <v>259.81</v>
      </c>
      <c r="G229" s="9">
        <v>298.74</v>
      </c>
      <c r="H229" s="9">
        <v>298.39</v>
      </c>
      <c r="I229" s="9">
        <v>298.75</v>
      </c>
      <c r="J229" s="9">
        <v>298.63</v>
      </c>
      <c r="K229" s="9">
        <v>319.69</v>
      </c>
      <c r="L229" s="9">
        <v>318.41</v>
      </c>
      <c r="M229" s="9">
        <v>318.41</v>
      </c>
      <c r="N229" s="9">
        <v>318.41</v>
      </c>
      <c r="O229" s="9">
        <v>317.97</v>
      </c>
      <c r="P229" s="9">
        <v>321.44</v>
      </c>
      <c r="Q229" s="9">
        <v>319.37</v>
      </c>
      <c r="S229" s="9">
        <v>0</v>
      </c>
      <c r="U229" s="8">
        <v>4</v>
      </c>
      <c r="V229" s="8">
        <v>4</v>
      </c>
      <c r="W229" s="8">
        <v>4</v>
      </c>
      <c r="X229" s="8">
        <v>4</v>
      </c>
      <c r="Y229" s="8">
        <v>4</v>
      </c>
      <c r="Z229" s="8">
        <v>4</v>
      </c>
      <c r="AA229" s="8">
        <v>4</v>
      </c>
      <c r="AB229" s="8">
        <v>4</v>
      </c>
      <c r="AC229" s="8">
        <v>4</v>
      </c>
      <c r="AD229" s="8">
        <v>4</v>
      </c>
      <c r="AE229" s="8">
        <v>4</v>
      </c>
      <c r="AF229" s="8">
        <v>4</v>
      </c>
      <c r="AG229" s="29">
        <v>4</v>
      </c>
    </row>
    <row r="230" spans="1:33" ht="12.75">
      <c r="A230" s="1" t="s">
        <v>93</v>
      </c>
      <c r="B230" s="1" t="s">
        <v>1</v>
      </c>
      <c r="C230" s="1" t="s">
        <v>188</v>
      </c>
      <c r="D230" s="8">
        <v>2796.05</v>
      </c>
      <c r="F230" s="9">
        <v>323.65</v>
      </c>
      <c r="G230" s="9">
        <v>318.81</v>
      </c>
      <c r="H230" s="9">
        <v>235.91</v>
      </c>
      <c r="I230" s="9">
        <v>236.06</v>
      </c>
      <c r="J230" s="9">
        <v>236.06</v>
      </c>
      <c r="K230" s="9">
        <v>240.25</v>
      </c>
      <c r="L230" s="9">
        <v>237.39</v>
      </c>
      <c r="M230" s="9">
        <v>235.31</v>
      </c>
      <c r="N230" s="9">
        <v>235.31</v>
      </c>
      <c r="O230" s="9">
        <v>237.11</v>
      </c>
      <c r="P230" s="9">
        <v>144.06</v>
      </c>
      <c r="Q230" s="9">
        <v>116.13</v>
      </c>
      <c r="S230" s="9">
        <v>0</v>
      </c>
      <c r="U230" s="8">
        <v>4</v>
      </c>
      <c r="V230" s="8">
        <v>4</v>
      </c>
      <c r="W230" s="8">
        <v>3</v>
      </c>
      <c r="X230" s="8">
        <v>3</v>
      </c>
      <c r="Y230" s="8">
        <v>3</v>
      </c>
      <c r="Z230" s="8">
        <v>3</v>
      </c>
      <c r="AA230" s="8">
        <v>3</v>
      </c>
      <c r="AB230" s="8">
        <v>3</v>
      </c>
      <c r="AC230" s="8">
        <v>3</v>
      </c>
      <c r="AD230" s="8">
        <v>3</v>
      </c>
      <c r="AE230" s="8">
        <v>2</v>
      </c>
      <c r="AF230" s="8">
        <v>2</v>
      </c>
      <c r="AG230" s="29">
        <v>3</v>
      </c>
    </row>
    <row r="231" spans="1:33" ht="12.75">
      <c r="A231" s="1" t="s">
        <v>94</v>
      </c>
      <c r="B231" s="1" t="s">
        <v>1</v>
      </c>
      <c r="C231" s="1" t="s">
        <v>188</v>
      </c>
      <c r="D231" s="8">
        <v>1851.18</v>
      </c>
      <c r="F231" s="9">
        <v>107.08</v>
      </c>
      <c r="G231" s="9">
        <v>104.65</v>
      </c>
      <c r="H231" s="9">
        <v>110.09</v>
      </c>
      <c r="I231" s="9">
        <v>105.39</v>
      </c>
      <c r="J231" s="9">
        <v>105.05</v>
      </c>
      <c r="K231" s="9">
        <v>158.62</v>
      </c>
      <c r="L231" s="9">
        <v>159.2</v>
      </c>
      <c r="M231" s="9">
        <v>179.2</v>
      </c>
      <c r="N231" s="9">
        <v>159.2</v>
      </c>
      <c r="O231" s="9">
        <v>158.98</v>
      </c>
      <c r="P231" s="9">
        <v>251.71</v>
      </c>
      <c r="Q231" s="9">
        <v>252.01</v>
      </c>
      <c r="S231" s="9">
        <v>0</v>
      </c>
      <c r="U231" s="8">
        <v>2</v>
      </c>
      <c r="V231" s="8">
        <v>2</v>
      </c>
      <c r="W231" s="8">
        <v>2</v>
      </c>
      <c r="X231" s="8">
        <v>2</v>
      </c>
      <c r="Y231" s="8">
        <v>2</v>
      </c>
      <c r="Z231" s="8">
        <v>2</v>
      </c>
      <c r="AA231" s="8">
        <v>2</v>
      </c>
      <c r="AB231" s="8">
        <v>2</v>
      </c>
      <c r="AC231" s="8">
        <v>2</v>
      </c>
      <c r="AD231" s="8">
        <v>2</v>
      </c>
      <c r="AE231" s="8">
        <v>3</v>
      </c>
      <c r="AF231" s="8">
        <v>3</v>
      </c>
      <c r="AG231" s="29">
        <v>2.1666666666666665</v>
      </c>
    </row>
    <row r="232" spans="1:33" ht="12.75">
      <c r="A232" s="1" t="s">
        <v>95</v>
      </c>
      <c r="B232" s="1" t="s">
        <v>1</v>
      </c>
      <c r="C232" s="1" t="s">
        <v>188</v>
      </c>
      <c r="D232" s="8">
        <v>1386.3</v>
      </c>
      <c r="F232" s="9">
        <v>128.76</v>
      </c>
      <c r="G232" s="9">
        <v>128.76</v>
      </c>
      <c r="H232" s="9">
        <v>152.84</v>
      </c>
      <c r="I232" s="9">
        <v>135.44</v>
      </c>
      <c r="J232" s="9">
        <v>95.02</v>
      </c>
      <c r="K232" s="9">
        <v>133.76</v>
      </c>
      <c r="L232" s="9">
        <v>107.82</v>
      </c>
      <c r="M232" s="9">
        <v>82.22</v>
      </c>
      <c r="N232" s="9">
        <v>83.17</v>
      </c>
      <c r="O232" s="9">
        <v>120.1</v>
      </c>
      <c r="P232" s="9">
        <v>113.39</v>
      </c>
      <c r="Q232" s="9">
        <v>105.02</v>
      </c>
      <c r="S232" s="9">
        <v>0</v>
      </c>
      <c r="U232" s="8">
        <v>1</v>
      </c>
      <c r="V232" s="8">
        <v>1</v>
      </c>
      <c r="W232" s="8">
        <v>1</v>
      </c>
      <c r="X232" s="8">
        <v>1</v>
      </c>
      <c r="Y232" s="8">
        <v>1</v>
      </c>
      <c r="Z232" s="8">
        <v>1</v>
      </c>
      <c r="AA232" s="8">
        <v>1</v>
      </c>
      <c r="AB232" s="8">
        <v>1</v>
      </c>
      <c r="AC232" s="8">
        <v>1</v>
      </c>
      <c r="AD232" s="8">
        <v>1</v>
      </c>
      <c r="AE232" s="8">
        <v>1</v>
      </c>
      <c r="AF232" s="8">
        <v>1</v>
      </c>
      <c r="AG232" s="29">
        <v>1</v>
      </c>
    </row>
    <row r="233" spans="1:33" ht="12.75">
      <c r="A233" s="1" t="s">
        <v>96</v>
      </c>
      <c r="B233" s="1" t="s">
        <v>1</v>
      </c>
      <c r="C233" s="1" t="s">
        <v>188</v>
      </c>
      <c r="D233" s="8">
        <v>1791.66</v>
      </c>
      <c r="F233" s="9">
        <v>215.91</v>
      </c>
      <c r="G233" s="9">
        <v>215.91</v>
      </c>
      <c r="H233" s="9">
        <v>215.91</v>
      </c>
      <c r="I233" s="9">
        <v>216.07</v>
      </c>
      <c r="J233" s="9">
        <v>216.06</v>
      </c>
      <c r="K233" s="9">
        <v>216.06</v>
      </c>
      <c r="L233" s="9">
        <v>136.46</v>
      </c>
      <c r="M233" s="9">
        <v>71.77</v>
      </c>
      <c r="N233" s="9">
        <v>71.77</v>
      </c>
      <c r="O233" s="9">
        <v>71.68</v>
      </c>
      <c r="P233" s="9">
        <v>72.03</v>
      </c>
      <c r="Q233" s="9">
        <v>72.03</v>
      </c>
      <c r="S233" s="9">
        <v>0</v>
      </c>
      <c r="U233" s="8">
        <v>3</v>
      </c>
      <c r="V233" s="8">
        <v>3</v>
      </c>
      <c r="W233" s="8">
        <v>3</v>
      </c>
      <c r="X233" s="8">
        <v>4</v>
      </c>
      <c r="Y233" s="8">
        <v>3</v>
      </c>
      <c r="Z233" s="8">
        <v>3</v>
      </c>
      <c r="AA233" s="8">
        <v>3</v>
      </c>
      <c r="AB233" s="8">
        <v>1</v>
      </c>
      <c r="AC233" s="8">
        <v>1</v>
      </c>
      <c r="AD233" s="8">
        <v>1</v>
      </c>
      <c r="AE233" s="8">
        <v>1</v>
      </c>
      <c r="AF233" s="8">
        <v>1</v>
      </c>
      <c r="AG233" s="29">
        <v>2.25</v>
      </c>
    </row>
    <row r="234" spans="1:33" ht="12.75">
      <c r="A234" s="1" t="s">
        <v>97</v>
      </c>
      <c r="B234" s="1" t="s">
        <v>1</v>
      </c>
      <c r="C234" s="1" t="s">
        <v>188</v>
      </c>
      <c r="D234" s="8">
        <v>1728.44</v>
      </c>
      <c r="F234" s="9">
        <v>145.89</v>
      </c>
      <c r="G234" s="9">
        <v>147.34</v>
      </c>
      <c r="H234" s="9">
        <v>134.16</v>
      </c>
      <c r="I234" s="9">
        <v>144.6</v>
      </c>
      <c r="J234" s="9">
        <v>134.41</v>
      </c>
      <c r="K234" s="9">
        <v>145.44</v>
      </c>
      <c r="L234" s="9">
        <v>148.94</v>
      </c>
      <c r="M234" s="9">
        <v>147.14</v>
      </c>
      <c r="N234" s="9">
        <v>146.34</v>
      </c>
      <c r="O234" s="9">
        <v>144.46</v>
      </c>
      <c r="P234" s="9">
        <v>144.06</v>
      </c>
      <c r="Q234" s="9">
        <v>145.66</v>
      </c>
      <c r="S234" s="9">
        <v>0</v>
      </c>
      <c r="U234" s="8">
        <v>2</v>
      </c>
      <c r="V234" s="8">
        <v>2</v>
      </c>
      <c r="W234" s="8">
        <v>2</v>
      </c>
      <c r="X234" s="8">
        <v>2</v>
      </c>
      <c r="Y234" s="8">
        <v>2</v>
      </c>
      <c r="Z234" s="8">
        <v>2</v>
      </c>
      <c r="AA234" s="8">
        <v>2</v>
      </c>
      <c r="AB234" s="8">
        <v>2</v>
      </c>
      <c r="AC234" s="8">
        <v>2</v>
      </c>
      <c r="AD234" s="8">
        <v>2</v>
      </c>
      <c r="AE234" s="8">
        <v>2</v>
      </c>
      <c r="AF234" s="8">
        <v>2</v>
      </c>
      <c r="AG234" s="29">
        <v>2</v>
      </c>
    </row>
    <row r="235" spans="1:33" ht="12.75">
      <c r="A235" s="1" t="s">
        <v>98</v>
      </c>
      <c r="B235" s="1" t="s">
        <v>1</v>
      </c>
      <c r="C235" s="1" t="s">
        <v>188</v>
      </c>
      <c r="D235" s="8">
        <v>4105.78</v>
      </c>
      <c r="F235" s="9">
        <v>397.07</v>
      </c>
      <c r="G235" s="9">
        <v>397.99</v>
      </c>
      <c r="H235" s="9">
        <v>399.15</v>
      </c>
      <c r="I235" s="9">
        <v>410.4</v>
      </c>
      <c r="J235" s="9">
        <v>392.88</v>
      </c>
      <c r="K235" s="9">
        <v>419.18</v>
      </c>
      <c r="L235" s="9">
        <v>344.03</v>
      </c>
      <c r="M235" s="9">
        <v>306.92</v>
      </c>
      <c r="N235" s="9">
        <v>303.04</v>
      </c>
      <c r="O235" s="9">
        <v>302.94</v>
      </c>
      <c r="P235" s="9">
        <v>216.09</v>
      </c>
      <c r="Q235" s="9">
        <v>216.09</v>
      </c>
      <c r="S235" s="9">
        <v>0</v>
      </c>
      <c r="U235" s="8">
        <v>5</v>
      </c>
      <c r="V235" s="8">
        <v>5</v>
      </c>
      <c r="W235" s="8">
        <v>5</v>
      </c>
      <c r="X235" s="8">
        <v>6</v>
      </c>
      <c r="Y235" s="8">
        <v>5</v>
      </c>
      <c r="Z235" s="8">
        <v>5</v>
      </c>
      <c r="AA235" s="8">
        <v>5</v>
      </c>
      <c r="AB235" s="8">
        <v>4</v>
      </c>
      <c r="AC235" s="8">
        <v>4</v>
      </c>
      <c r="AD235" s="8">
        <v>4</v>
      </c>
      <c r="AE235" s="8">
        <v>3</v>
      </c>
      <c r="AF235" s="8">
        <v>3</v>
      </c>
      <c r="AG235" s="29">
        <v>4.5</v>
      </c>
    </row>
    <row r="236" spans="1:33" ht="12.75">
      <c r="A236" s="1" t="s">
        <v>99</v>
      </c>
      <c r="B236" s="1" t="s">
        <v>1</v>
      </c>
      <c r="C236" s="1" t="s">
        <v>188</v>
      </c>
      <c r="D236" s="8">
        <v>2816.22</v>
      </c>
      <c r="F236" s="9">
        <v>261.1</v>
      </c>
      <c r="G236" s="9">
        <v>255.55</v>
      </c>
      <c r="H236" s="9">
        <v>238.55</v>
      </c>
      <c r="I236" s="9">
        <v>259.6</v>
      </c>
      <c r="J236" s="9">
        <v>236.78</v>
      </c>
      <c r="K236" s="9">
        <v>248.08</v>
      </c>
      <c r="L236" s="9">
        <v>238.72</v>
      </c>
      <c r="M236" s="9">
        <v>215.31</v>
      </c>
      <c r="N236" s="9">
        <v>215.31</v>
      </c>
      <c r="O236" s="9">
        <v>215.04</v>
      </c>
      <c r="P236" s="9">
        <v>216.09</v>
      </c>
      <c r="Q236" s="9">
        <v>216.09</v>
      </c>
      <c r="S236" s="9">
        <v>0</v>
      </c>
      <c r="U236" s="8">
        <v>4</v>
      </c>
      <c r="V236" s="8">
        <v>4</v>
      </c>
      <c r="W236" s="8">
        <v>4</v>
      </c>
      <c r="X236" s="8">
        <v>4</v>
      </c>
      <c r="Y236" s="8">
        <v>4</v>
      </c>
      <c r="Z236" s="8">
        <v>4</v>
      </c>
      <c r="AA236" s="8">
        <v>4</v>
      </c>
      <c r="AB236" s="8">
        <v>3</v>
      </c>
      <c r="AC236" s="8">
        <v>3</v>
      </c>
      <c r="AD236" s="8">
        <v>3</v>
      </c>
      <c r="AE236" s="8">
        <v>3</v>
      </c>
      <c r="AF236" s="8">
        <v>3</v>
      </c>
      <c r="AG236" s="29">
        <v>3.5833333333333335</v>
      </c>
    </row>
    <row r="237" spans="1:33" ht="12.75">
      <c r="A237" s="1" t="s">
        <v>100</v>
      </c>
      <c r="B237" s="1" t="s">
        <v>1</v>
      </c>
      <c r="C237" s="1" t="s">
        <v>188</v>
      </c>
      <c r="D237" s="8">
        <v>51.5</v>
      </c>
      <c r="F237" s="9">
        <v>51.5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S237" s="9">
        <v>0</v>
      </c>
      <c r="U237" s="8">
        <v>1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29">
        <v>0.08333333333333333</v>
      </c>
    </row>
    <row r="238" spans="1:33" ht="12.75">
      <c r="A238" s="1" t="s">
        <v>101</v>
      </c>
      <c r="B238" s="1" t="s">
        <v>1</v>
      </c>
      <c r="C238" s="1" t="s">
        <v>188</v>
      </c>
      <c r="D238" s="8">
        <v>4874.77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710.88</v>
      </c>
      <c r="L238" s="9">
        <v>696.73</v>
      </c>
      <c r="M238" s="9">
        <v>690.13</v>
      </c>
      <c r="N238" s="9">
        <v>692.03</v>
      </c>
      <c r="O238" s="9">
        <v>697.72</v>
      </c>
      <c r="P238" s="9">
        <v>685.14</v>
      </c>
      <c r="Q238" s="9">
        <v>702.14</v>
      </c>
      <c r="S238" s="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9</v>
      </c>
      <c r="AA238" s="8">
        <v>9</v>
      </c>
      <c r="AB238" s="8">
        <v>9</v>
      </c>
      <c r="AC238" s="8">
        <v>9</v>
      </c>
      <c r="AD238" s="8">
        <v>9</v>
      </c>
      <c r="AE238" s="8">
        <v>9</v>
      </c>
      <c r="AF238" s="8">
        <v>9</v>
      </c>
      <c r="AG238" s="29">
        <v>5.25</v>
      </c>
    </row>
    <row r="239" spans="1:33" ht="12.75">
      <c r="A239" s="1" t="s">
        <v>102</v>
      </c>
      <c r="B239" s="1" t="s">
        <v>1</v>
      </c>
      <c r="C239" s="1" t="s">
        <v>188</v>
      </c>
      <c r="D239" s="8">
        <v>3664.94</v>
      </c>
      <c r="F239" s="9">
        <v>732.19</v>
      </c>
      <c r="G239" s="9">
        <v>689.52</v>
      </c>
      <c r="H239" s="9">
        <v>714.83</v>
      </c>
      <c r="I239" s="9">
        <v>783.81</v>
      </c>
      <c r="J239" s="9">
        <v>744.59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S239" s="9">
        <v>0</v>
      </c>
      <c r="U239" s="8">
        <v>9</v>
      </c>
      <c r="V239" s="8">
        <v>8</v>
      </c>
      <c r="W239" s="8">
        <v>9</v>
      </c>
      <c r="X239" s="8">
        <v>9</v>
      </c>
      <c r="Y239" s="8">
        <v>9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29">
        <v>3.6666666666666665</v>
      </c>
    </row>
    <row r="240" spans="1:33" ht="12.75">
      <c r="A240" s="1" t="s">
        <v>103</v>
      </c>
      <c r="B240" s="1" t="s">
        <v>1</v>
      </c>
      <c r="C240" s="1" t="s">
        <v>188</v>
      </c>
      <c r="D240" s="8">
        <v>1203.1</v>
      </c>
      <c r="F240" s="9">
        <v>71.97</v>
      </c>
      <c r="G240" s="9">
        <v>71.97</v>
      </c>
      <c r="H240" s="9">
        <v>71.97</v>
      </c>
      <c r="I240" s="9">
        <v>74.93</v>
      </c>
      <c r="J240" s="9">
        <v>159.41</v>
      </c>
      <c r="K240" s="9">
        <v>159.41</v>
      </c>
      <c r="L240" s="9">
        <v>158.76</v>
      </c>
      <c r="M240" s="9">
        <v>147.17</v>
      </c>
      <c r="N240" s="9">
        <v>71.77</v>
      </c>
      <c r="O240" s="9">
        <v>71.68</v>
      </c>
      <c r="P240" s="9">
        <v>72.03</v>
      </c>
      <c r="Q240" s="9">
        <v>72.03</v>
      </c>
      <c r="S240" s="9">
        <v>0</v>
      </c>
      <c r="U240" s="8">
        <v>1</v>
      </c>
      <c r="V240" s="8">
        <v>1</v>
      </c>
      <c r="W240" s="8">
        <v>1</v>
      </c>
      <c r="X240" s="8">
        <v>2</v>
      </c>
      <c r="Y240" s="8">
        <v>2</v>
      </c>
      <c r="Z240" s="8">
        <v>2</v>
      </c>
      <c r="AA240" s="8">
        <v>2</v>
      </c>
      <c r="AB240" s="8">
        <v>2</v>
      </c>
      <c r="AC240" s="8">
        <v>1</v>
      </c>
      <c r="AD240" s="8">
        <v>1</v>
      </c>
      <c r="AE240" s="8">
        <v>1</v>
      </c>
      <c r="AF240" s="8">
        <v>1</v>
      </c>
      <c r="AG240" s="29">
        <v>1.4166666666666667</v>
      </c>
    </row>
    <row r="241" spans="1:33" ht="12.75">
      <c r="A241" s="1" t="s">
        <v>104</v>
      </c>
      <c r="B241" s="1" t="s">
        <v>1</v>
      </c>
      <c r="C241" s="1" t="s">
        <v>188</v>
      </c>
      <c r="D241" s="8">
        <v>537.48</v>
      </c>
      <c r="F241" s="9">
        <v>71.97</v>
      </c>
      <c r="G241" s="9">
        <v>71.97</v>
      </c>
      <c r="H241" s="9">
        <v>71.97</v>
      </c>
      <c r="I241" s="9">
        <v>72.02</v>
      </c>
      <c r="J241" s="9">
        <v>72.02</v>
      </c>
      <c r="K241" s="9">
        <v>72.02</v>
      </c>
      <c r="L241" s="9">
        <v>71.77</v>
      </c>
      <c r="M241" s="9">
        <v>33.74</v>
      </c>
      <c r="N241" s="9">
        <v>0</v>
      </c>
      <c r="O241" s="9">
        <v>0</v>
      </c>
      <c r="P241" s="9">
        <v>0</v>
      </c>
      <c r="Q241" s="9">
        <v>0</v>
      </c>
      <c r="S241" s="9">
        <v>0</v>
      </c>
      <c r="U241" s="8">
        <v>1</v>
      </c>
      <c r="V241" s="8">
        <v>1</v>
      </c>
      <c r="W241" s="8">
        <v>1</v>
      </c>
      <c r="X241" s="8">
        <v>1</v>
      </c>
      <c r="Y241" s="8">
        <v>1</v>
      </c>
      <c r="Z241" s="8">
        <v>1</v>
      </c>
      <c r="AA241" s="8">
        <v>1</v>
      </c>
      <c r="AB241" s="8">
        <v>1</v>
      </c>
      <c r="AC241" s="8">
        <v>0</v>
      </c>
      <c r="AD241" s="8">
        <v>0</v>
      </c>
      <c r="AE241" s="8">
        <v>0</v>
      </c>
      <c r="AF241" s="8">
        <v>0</v>
      </c>
      <c r="AG241" s="29">
        <v>0.6666666666666666</v>
      </c>
    </row>
    <row r="242" spans="1:33" ht="12.75">
      <c r="A242" s="1" t="s">
        <v>105</v>
      </c>
      <c r="B242" s="1" t="s">
        <v>1</v>
      </c>
      <c r="C242" s="1" t="s">
        <v>188</v>
      </c>
      <c r="D242" s="8">
        <v>1264.69</v>
      </c>
      <c r="F242" s="9">
        <v>124.76</v>
      </c>
      <c r="G242" s="9">
        <v>127.54</v>
      </c>
      <c r="H242" s="9">
        <v>129.22</v>
      </c>
      <c r="I242" s="9">
        <v>149.16</v>
      </c>
      <c r="J242" s="9">
        <v>120.99</v>
      </c>
      <c r="K242" s="9">
        <v>87.83</v>
      </c>
      <c r="L242" s="9">
        <v>87.43</v>
      </c>
      <c r="M242" s="9">
        <v>87.43</v>
      </c>
      <c r="N242" s="9">
        <v>87.43</v>
      </c>
      <c r="O242" s="9">
        <v>87.3</v>
      </c>
      <c r="P242" s="9">
        <v>87.95</v>
      </c>
      <c r="Q242" s="9">
        <v>87.65</v>
      </c>
      <c r="S242" s="9">
        <v>0</v>
      </c>
      <c r="U242" s="8">
        <v>2</v>
      </c>
      <c r="V242" s="8">
        <v>2</v>
      </c>
      <c r="W242" s="8">
        <v>2</v>
      </c>
      <c r="X242" s="8">
        <v>2</v>
      </c>
      <c r="Y242" s="8">
        <v>2</v>
      </c>
      <c r="Z242" s="8">
        <v>1</v>
      </c>
      <c r="AA242" s="8">
        <v>1</v>
      </c>
      <c r="AB242" s="8">
        <v>1</v>
      </c>
      <c r="AC242" s="8">
        <v>1</v>
      </c>
      <c r="AD242" s="8">
        <v>1</v>
      </c>
      <c r="AE242" s="8">
        <v>1</v>
      </c>
      <c r="AF242" s="8">
        <v>1</v>
      </c>
      <c r="AG242" s="29">
        <v>1.4166666666666667</v>
      </c>
    </row>
    <row r="243" spans="1:33" ht="12.75">
      <c r="A243" s="1" t="s">
        <v>106</v>
      </c>
      <c r="B243" s="1" t="s">
        <v>1</v>
      </c>
      <c r="C243" s="1" t="s">
        <v>188</v>
      </c>
      <c r="D243" s="8">
        <v>214.41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34.02</v>
      </c>
      <c r="L243" s="9">
        <v>31.77</v>
      </c>
      <c r="M243" s="9">
        <v>31.77</v>
      </c>
      <c r="N243" s="9">
        <v>31.77</v>
      </c>
      <c r="O243" s="9">
        <v>33.68</v>
      </c>
      <c r="P243" s="9">
        <v>34.03</v>
      </c>
      <c r="Q243" s="9">
        <v>17.37</v>
      </c>
      <c r="S243" s="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1</v>
      </c>
      <c r="AA243" s="8">
        <v>1</v>
      </c>
      <c r="AB243" s="8">
        <v>1</v>
      </c>
      <c r="AC243" s="8">
        <v>1</v>
      </c>
      <c r="AD243" s="8">
        <v>1</v>
      </c>
      <c r="AE243" s="8">
        <v>1</v>
      </c>
      <c r="AF243" s="8">
        <v>1</v>
      </c>
      <c r="AG243" s="29">
        <v>0.5833333333333334</v>
      </c>
    </row>
    <row r="244" spans="1:33" ht="12.75">
      <c r="A244" s="1" t="s">
        <v>107</v>
      </c>
      <c r="B244" s="1" t="s">
        <v>1</v>
      </c>
      <c r="C244" s="1" t="s">
        <v>188</v>
      </c>
      <c r="D244" s="8">
        <v>67.57</v>
      </c>
      <c r="F244" s="9">
        <v>10.94</v>
      </c>
      <c r="G244" s="9">
        <v>12.94</v>
      </c>
      <c r="H244" s="9">
        <v>18.38</v>
      </c>
      <c r="I244" s="9">
        <v>10.96</v>
      </c>
      <c r="J244" s="9">
        <v>14.35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S244" s="9">
        <v>0</v>
      </c>
      <c r="U244" s="8">
        <v>1</v>
      </c>
      <c r="V244" s="8">
        <v>1</v>
      </c>
      <c r="W244" s="8">
        <v>1</v>
      </c>
      <c r="X244" s="8">
        <v>1</v>
      </c>
      <c r="Y244" s="8">
        <v>1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29">
        <v>0.4166666666666667</v>
      </c>
    </row>
    <row r="245" spans="1:33" ht="12.75">
      <c r="A245" s="1" t="s">
        <v>108</v>
      </c>
      <c r="B245" s="1" t="s">
        <v>1</v>
      </c>
      <c r="C245" s="1" t="s">
        <v>188</v>
      </c>
      <c r="D245" s="8">
        <v>3954.14</v>
      </c>
      <c r="F245" s="9">
        <v>374.85</v>
      </c>
      <c r="G245" s="9">
        <v>383.36</v>
      </c>
      <c r="H245" s="9">
        <v>389.54</v>
      </c>
      <c r="I245" s="9">
        <v>396.82</v>
      </c>
      <c r="J245" s="9">
        <v>382.46</v>
      </c>
      <c r="K245" s="9">
        <v>332.01</v>
      </c>
      <c r="L245" s="9">
        <v>312.18</v>
      </c>
      <c r="M245" s="9">
        <v>310.18</v>
      </c>
      <c r="N245" s="9">
        <v>278.41</v>
      </c>
      <c r="O245" s="9">
        <v>277.97</v>
      </c>
      <c r="P245" s="9">
        <v>264.87</v>
      </c>
      <c r="Q245" s="9">
        <v>251.49</v>
      </c>
      <c r="S245" s="9">
        <v>0</v>
      </c>
      <c r="U245" s="8">
        <v>6</v>
      </c>
      <c r="V245" s="8">
        <v>6</v>
      </c>
      <c r="W245" s="8">
        <v>6</v>
      </c>
      <c r="X245" s="8">
        <v>7</v>
      </c>
      <c r="Y245" s="8">
        <v>6</v>
      </c>
      <c r="Z245" s="8">
        <v>5</v>
      </c>
      <c r="AA245" s="8">
        <v>5</v>
      </c>
      <c r="AB245" s="8">
        <v>5</v>
      </c>
      <c r="AC245" s="8">
        <v>4</v>
      </c>
      <c r="AD245" s="8">
        <v>4</v>
      </c>
      <c r="AE245" s="8">
        <v>4</v>
      </c>
      <c r="AF245" s="8">
        <v>3</v>
      </c>
      <c r="AG245" s="29">
        <v>5.083333333333333</v>
      </c>
    </row>
    <row r="246" spans="1:33" ht="12.75">
      <c r="A246" s="1" t="s">
        <v>109</v>
      </c>
      <c r="B246" s="1" t="s">
        <v>1</v>
      </c>
      <c r="C246" s="1" t="s">
        <v>188</v>
      </c>
      <c r="D246" s="8">
        <v>2196.89</v>
      </c>
      <c r="F246" s="9">
        <v>283.18</v>
      </c>
      <c r="G246" s="9">
        <v>243.61</v>
      </c>
      <c r="H246" s="9">
        <v>254.57</v>
      </c>
      <c r="I246" s="9">
        <v>231.87</v>
      </c>
      <c r="J246" s="9">
        <v>177.52</v>
      </c>
      <c r="K246" s="9">
        <v>144.04</v>
      </c>
      <c r="L246" s="9">
        <v>143.54</v>
      </c>
      <c r="M246" s="9">
        <v>143.54</v>
      </c>
      <c r="N246" s="9">
        <v>143.54</v>
      </c>
      <c r="O246" s="9">
        <v>143.36</v>
      </c>
      <c r="P246" s="9">
        <v>144.06</v>
      </c>
      <c r="Q246" s="9">
        <v>144.06</v>
      </c>
      <c r="S246" s="9">
        <v>0</v>
      </c>
      <c r="U246" s="8">
        <v>4</v>
      </c>
      <c r="V246" s="8">
        <v>4</v>
      </c>
      <c r="W246" s="8">
        <v>4</v>
      </c>
      <c r="X246" s="8">
        <v>3</v>
      </c>
      <c r="Y246" s="8">
        <v>3</v>
      </c>
      <c r="Z246" s="8">
        <v>2</v>
      </c>
      <c r="AA246" s="8">
        <v>2</v>
      </c>
      <c r="AB246" s="8">
        <v>2</v>
      </c>
      <c r="AC246" s="8">
        <v>2</v>
      </c>
      <c r="AD246" s="8">
        <v>2</v>
      </c>
      <c r="AE246" s="8">
        <v>2</v>
      </c>
      <c r="AF246" s="8">
        <v>2</v>
      </c>
      <c r="AG246" s="29">
        <v>2.6666666666666665</v>
      </c>
    </row>
    <row r="247" spans="1:33" ht="12.75">
      <c r="A247" s="1" t="s">
        <v>110</v>
      </c>
      <c r="B247" s="1" t="s">
        <v>1</v>
      </c>
      <c r="C247" s="1" t="s">
        <v>188</v>
      </c>
      <c r="D247" s="8">
        <v>390.35</v>
      </c>
      <c r="F247" s="9">
        <v>87.74</v>
      </c>
      <c r="G247" s="9">
        <v>87.74</v>
      </c>
      <c r="H247" s="9">
        <v>87.74</v>
      </c>
      <c r="I247" s="9">
        <v>87.83</v>
      </c>
      <c r="J247" s="9">
        <v>39.3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S247" s="9">
        <v>0</v>
      </c>
      <c r="U247" s="8">
        <v>1</v>
      </c>
      <c r="V247" s="8">
        <v>1</v>
      </c>
      <c r="W247" s="8">
        <v>1</v>
      </c>
      <c r="X247" s="8">
        <v>1</v>
      </c>
      <c r="Y247" s="8">
        <v>1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29">
        <v>0.4166666666666667</v>
      </c>
    </row>
    <row r="248" spans="1:33" ht="12.75">
      <c r="A248" s="1" t="s">
        <v>111</v>
      </c>
      <c r="B248" s="1" t="s">
        <v>1</v>
      </c>
      <c r="C248" s="1" t="s">
        <v>188</v>
      </c>
      <c r="D248" s="8">
        <v>15433.45</v>
      </c>
      <c r="F248" s="9">
        <v>1156.02</v>
      </c>
      <c r="G248" s="9">
        <v>1158.32</v>
      </c>
      <c r="H248" s="9">
        <v>1312.16</v>
      </c>
      <c r="I248" s="9">
        <v>1389.07</v>
      </c>
      <c r="J248" s="9">
        <v>1281.92</v>
      </c>
      <c r="K248" s="9">
        <v>1262.63</v>
      </c>
      <c r="L248" s="9">
        <v>1305.72</v>
      </c>
      <c r="M248" s="9">
        <v>1449.8</v>
      </c>
      <c r="N248" s="9">
        <v>1295.66</v>
      </c>
      <c r="O248" s="9">
        <v>1358.22</v>
      </c>
      <c r="P248" s="9">
        <v>1265.68</v>
      </c>
      <c r="Q248" s="9">
        <v>1198.25</v>
      </c>
      <c r="S248" s="9">
        <v>0</v>
      </c>
      <c r="U248" s="8">
        <v>12</v>
      </c>
      <c r="V248" s="8">
        <v>12</v>
      </c>
      <c r="W248" s="8">
        <v>13</v>
      </c>
      <c r="X248" s="8">
        <v>14</v>
      </c>
      <c r="Y248" s="8">
        <v>14</v>
      </c>
      <c r="Z248" s="8">
        <v>14</v>
      </c>
      <c r="AA248" s="8">
        <v>15</v>
      </c>
      <c r="AB248" s="8">
        <v>17</v>
      </c>
      <c r="AC248" s="8">
        <v>16</v>
      </c>
      <c r="AD248" s="8">
        <v>16</v>
      </c>
      <c r="AE248" s="8">
        <v>14</v>
      </c>
      <c r="AF248" s="8">
        <v>14</v>
      </c>
      <c r="AG248" s="29">
        <v>14.25</v>
      </c>
    </row>
    <row r="249" spans="1:33" ht="12.75">
      <c r="A249" s="1" t="s">
        <v>112</v>
      </c>
      <c r="B249" s="1" t="s">
        <v>1</v>
      </c>
      <c r="C249" s="1" t="s">
        <v>188</v>
      </c>
      <c r="D249" s="8">
        <v>8502.53</v>
      </c>
      <c r="F249" s="9">
        <v>666.78</v>
      </c>
      <c r="G249" s="9">
        <v>731.14</v>
      </c>
      <c r="H249" s="9">
        <v>744.62</v>
      </c>
      <c r="I249" s="9">
        <v>728.99</v>
      </c>
      <c r="J249" s="9">
        <v>732.69</v>
      </c>
      <c r="K249" s="9">
        <v>720.05</v>
      </c>
      <c r="L249" s="9">
        <v>645.93</v>
      </c>
      <c r="M249" s="9">
        <v>645.93</v>
      </c>
      <c r="N249" s="9">
        <v>646.33</v>
      </c>
      <c r="O249" s="9">
        <v>944.12</v>
      </c>
      <c r="P249" s="9">
        <v>647.68</v>
      </c>
      <c r="Q249" s="9">
        <v>648.27</v>
      </c>
      <c r="S249" s="9">
        <v>0</v>
      </c>
      <c r="U249" s="8">
        <v>10</v>
      </c>
      <c r="V249" s="8">
        <v>10</v>
      </c>
      <c r="W249" s="8">
        <v>10</v>
      </c>
      <c r="X249" s="8">
        <v>10</v>
      </c>
      <c r="Y249" s="8">
        <v>10</v>
      </c>
      <c r="Z249" s="8">
        <v>10</v>
      </c>
      <c r="AA249" s="8">
        <v>9</v>
      </c>
      <c r="AB249" s="8">
        <v>9</v>
      </c>
      <c r="AC249" s="8">
        <v>9</v>
      </c>
      <c r="AD249" s="8">
        <v>9</v>
      </c>
      <c r="AE249" s="8">
        <v>9</v>
      </c>
      <c r="AF249" s="8">
        <v>9</v>
      </c>
      <c r="AG249" s="29">
        <v>9.5</v>
      </c>
    </row>
    <row r="250" spans="1:33" ht="12.75">
      <c r="A250" s="1" t="s">
        <v>113</v>
      </c>
      <c r="B250" s="1" t="s">
        <v>1</v>
      </c>
      <c r="C250" s="1" t="s">
        <v>188</v>
      </c>
      <c r="D250" s="8">
        <v>1674.94</v>
      </c>
      <c r="F250" s="9">
        <v>268.22</v>
      </c>
      <c r="G250" s="9">
        <v>268.22</v>
      </c>
      <c r="H250" s="9">
        <v>266.45</v>
      </c>
      <c r="I250" s="9">
        <v>175.39</v>
      </c>
      <c r="J250" s="9">
        <v>277.77</v>
      </c>
      <c r="K250" s="9">
        <v>175.39</v>
      </c>
      <c r="L250" s="9">
        <v>174.64</v>
      </c>
      <c r="M250" s="9">
        <v>68.86</v>
      </c>
      <c r="N250" s="9">
        <v>0</v>
      </c>
      <c r="O250" s="9">
        <v>0</v>
      </c>
      <c r="P250" s="9">
        <v>0</v>
      </c>
      <c r="Q250" s="9">
        <v>0</v>
      </c>
      <c r="S250" s="9">
        <v>0</v>
      </c>
      <c r="U250" s="8">
        <v>3</v>
      </c>
      <c r="V250" s="8">
        <v>3</v>
      </c>
      <c r="W250" s="8">
        <v>3</v>
      </c>
      <c r="X250" s="8">
        <v>2</v>
      </c>
      <c r="Y250" s="8">
        <v>2</v>
      </c>
      <c r="Z250" s="8">
        <v>2</v>
      </c>
      <c r="AA250" s="8">
        <v>2</v>
      </c>
      <c r="AB250" s="8">
        <v>2</v>
      </c>
      <c r="AC250" s="8">
        <v>0</v>
      </c>
      <c r="AD250" s="8">
        <v>0</v>
      </c>
      <c r="AE250" s="8">
        <v>0</v>
      </c>
      <c r="AF250" s="8">
        <v>0</v>
      </c>
      <c r="AG250" s="29">
        <v>1.5833333333333333</v>
      </c>
    </row>
    <row r="251" spans="1:33" ht="12.75">
      <c r="A251" s="1" t="s">
        <v>114</v>
      </c>
      <c r="B251" s="1" t="s">
        <v>1</v>
      </c>
      <c r="C251" s="1" t="s">
        <v>188</v>
      </c>
      <c r="D251" s="8">
        <v>3681.16</v>
      </c>
      <c r="F251" s="9">
        <v>332.34</v>
      </c>
      <c r="G251" s="9">
        <v>321.36</v>
      </c>
      <c r="H251" s="9">
        <v>355.66</v>
      </c>
      <c r="I251" s="9">
        <v>353.28</v>
      </c>
      <c r="J251" s="9">
        <v>288.74</v>
      </c>
      <c r="K251" s="9">
        <v>295.88</v>
      </c>
      <c r="L251" s="9">
        <v>289.58</v>
      </c>
      <c r="M251" s="9">
        <v>287.18</v>
      </c>
      <c r="N251" s="9">
        <v>293.88</v>
      </c>
      <c r="O251" s="9">
        <v>287.02</v>
      </c>
      <c r="P251" s="9">
        <v>288.12</v>
      </c>
      <c r="Q251" s="9">
        <v>288.12</v>
      </c>
      <c r="S251" s="9">
        <v>0</v>
      </c>
      <c r="U251" s="8">
        <v>5</v>
      </c>
      <c r="V251" s="8">
        <v>5</v>
      </c>
      <c r="W251" s="8">
        <v>5</v>
      </c>
      <c r="X251" s="8">
        <v>5</v>
      </c>
      <c r="Y251" s="8">
        <v>5</v>
      </c>
      <c r="Z251" s="8">
        <v>4</v>
      </c>
      <c r="AA251" s="8">
        <v>4</v>
      </c>
      <c r="AB251" s="8">
        <v>4</v>
      </c>
      <c r="AC251" s="8">
        <v>4</v>
      </c>
      <c r="AD251" s="8">
        <v>4</v>
      </c>
      <c r="AE251" s="8">
        <v>4</v>
      </c>
      <c r="AF251" s="8">
        <v>4</v>
      </c>
      <c r="AG251" s="29">
        <v>4.416666666666667</v>
      </c>
    </row>
    <row r="252" spans="1:33" ht="12.75">
      <c r="A252" s="1" t="s">
        <v>115</v>
      </c>
      <c r="B252" s="1" t="s">
        <v>1</v>
      </c>
      <c r="C252" s="1" t="s">
        <v>188</v>
      </c>
      <c r="D252" s="8">
        <v>51.5</v>
      </c>
      <c r="F252" s="9">
        <v>51.5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S252" s="9">
        <v>0</v>
      </c>
      <c r="U252" s="8">
        <v>1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29">
        <v>0.08333333333333333</v>
      </c>
    </row>
    <row r="253" spans="1:33" ht="12.75">
      <c r="A253" s="1" t="s">
        <v>116</v>
      </c>
      <c r="B253" s="1" t="s">
        <v>1</v>
      </c>
      <c r="C253" s="1" t="s">
        <v>188</v>
      </c>
      <c r="D253" s="8">
        <v>12209.56</v>
      </c>
      <c r="F253" s="9">
        <v>1177.87</v>
      </c>
      <c r="G253" s="9">
        <v>933.87</v>
      </c>
      <c r="H253" s="9">
        <v>1171.44</v>
      </c>
      <c r="I253" s="9">
        <v>1215.42</v>
      </c>
      <c r="J253" s="9">
        <v>1144.97</v>
      </c>
      <c r="K253" s="9">
        <v>874.29</v>
      </c>
      <c r="L253" s="9">
        <v>868.33</v>
      </c>
      <c r="M253" s="9">
        <v>870.25</v>
      </c>
      <c r="N253" s="9">
        <v>870.79</v>
      </c>
      <c r="O253" s="9">
        <v>916.88</v>
      </c>
      <c r="P253" s="9">
        <v>1093.68</v>
      </c>
      <c r="Q253" s="9">
        <v>1071.77</v>
      </c>
      <c r="S253" s="9">
        <v>0</v>
      </c>
      <c r="U253" s="8">
        <v>13</v>
      </c>
      <c r="V253" s="8">
        <v>11</v>
      </c>
      <c r="W253" s="8">
        <v>11</v>
      </c>
      <c r="X253" s="8">
        <v>11</v>
      </c>
      <c r="Y253" s="8">
        <v>11</v>
      </c>
      <c r="Z253" s="8">
        <v>11</v>
      </c>
      <c r="AA253" s="8">
        <v>11</v>
      </c>
      <c r="AB253" s="8">
        <v>11</v>
      </c>
      <c r="AC253" s="8">
        <v>11</v>
      </c>
      <c r="AD253" s="8">
        <v>12</v>
      </c>
      <c r="AE253" s="8">
        <v>13</v>
      </c>
      <c r="AF253" s="8">
        <v>13</v>
      </c>
      <c r="AG253" s="29">
        <v>11.583333333333334</v>
      </c>
    </row>
    <row r="254" spans="1:33" ht="12.75">
      <c r="A254" s="1" t="s">
        <v>117</v>
      </c>
      <c r="B254" s="1" t="s">
        <v>1</v>
      </c>
      <c r="C254" s="1" t="s">
        <v>188</v>
      </c>
      <c r="D254" s="8">
        <v>1607.66</v>
      </c>
      <c r="F254" s="9">
        <v>119.37</v>
      </c>
      <c r="G254" s="9">
        <v>190.79</v>
      </c>
      <c r="H254" s="9">
        <v>271.72</v>
      </c>
      <c r="I254" s="9">
        <v>172.87</v>
      </c>
      <c r="J254" s="9">
        <v>177.37</v>
      </c>
      <c r="K254" s="9">
        <v>144.04</v>
      </c>
      <c r="L254" s="9">
        <v>143.54</v>
      </c>
      <c r="M254" s="9">
        <v>143.54</v>
      </c>
      <c r="N254" s="9">
        <v>93.61</v>
      </c>
      <c r="O254" s="9">
        <v>71.88</v>
      </c>
      <c r="P254" s="9">
        <v>78.93</v>
      </c>
      <c r="Q254" s="9">
        <v>0</v>
      </c>
      <c r="S254" s="9">
        <v>0</v>
      </c>
      <c r="U254" s="8">
        <v>2</v>
      </c>
      <c r="V254" s="8">
        <v>2</v>
      </c>
      <c r="W254" s="8">
        <v>2</v>
      </c>
      <c r="X254" s="8">
        <v>2</v>
      </c>
      <c r="Y254" s="8">
        <v>2</v>
      </c>
      <c r="Z254" s="8">
        <v>2</v>
      </c>
      <c r="AA254" s="8">
        <v>2</v>
      </c>
      <c r="AB254" s="8">
        <v>2</v>
      </c>
      <c r="AC254" s="8">
        <v>2</v>
      </c>
      <c r="AD254" s="8">
        <v>1</v>
      </c>
      <c r="AE254" s="8">
        <v>1</v>
      </c>
      <c r="AF254" s="8">
        <v>0</v>
      </c>
      <c r="AG254" s="29">
        <v>1.6666666666666667</v>
      </c>
    </row>
    <row r="255" spans="1:33" ht="12.75">
      <c r="A255" s="1" t="s">
        <v>118</v>
      </c>
      <c r="B255" s="1" t="s">
        <v>1</v>
      </c>
      <c r="C255" s="1" t="s">
        <v>188</v>
      </c>
      <c r="D255" s="8">
        <v>51.17</v>
      </c>
      <c r="F255" s="9">
        <v>0</v>
      </c>
      <c r="G255" s="9">
        <v>7.35</v>
      </c>
      <c r="H255" s="9">
        <v>10.94</v>
      </c>
      <c r="I255" s="9">
        <v>10.96</v>
      </c>
      <c r="J255" s="9">
        <v>10.96</v>
      </c>
      <c r="K255" s="9">
        <v>10.96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S255" s="9">
        <v>0</v>
      </c>
      <c r="U255" s="8">
        <v>0</v>
      </c>
      <c r="V255" s="8">
        <v>1</v>
      </c>
      <c r="W255" s="8">
        <v>1</v>
      </c>
      <c r="X255" s="8">
        <v>1</v>
      </c>
      <c r="Y255" s="8">
        <v>1</v>
      </c>
      <c r="Z255" s="8">
        <v>1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29">
        <v>0.4166666666666667</v>
      </c>
    </row>
    <row r="256" spans="1:33" ht="12.75">
      <c r="A256" s="1" t="s">
        <v>119</v>
      </c>
      <c r="B256" s="1" t="s">
        <v>1</v>
      </c>
      <c r="C256" s="1" t="s">
        <v>188</v>
      </c>
      <c r="D256" s="8">
        <v>2130.14</v>
      </c>
      <c r="F256" s="9">
        <v>0</v>
      </c>
      <c r="G256" s="9">
        <v>0</v>
      </c>
      <c r="H256" s="9">
        <v>0</v>
      </c>
      <c r="I256" s="9">
        <v>217.01</v>
      </c>
      <c r="J256" s="9">
        <v>237.82</v>
      </c>
      <c r="K256" s="9">
        <v>216.46</v>
      </c>
      <c r="L256" s="9">
        <v>1085.12</v>
      </c>
      <c r="M256" s="9">
        <v>95.71</v>
      </c>
      <c r="N256" s="9">
        <v>95.31</v>
      </c>
      <c r="O256" s="9">
        <v>54.59</v>
      </c>
      <c r="P256" s="9">
        <v>64.06</v>
      </c>
      <c r="Q256" s="9">
        <v>64.06</v>
      </c>
      <c r="S256" s="9">
        <v>0</v>
      </c>
      <c r="U256" s="8">
        <v>0</v>
      </c>
      <c r="V256" s="8">
        <v>0</v>
      </c>
      <c r="W256" s="8">
        <v>0</v>
      </c>
      <c r="X256" s="8">
        <v>3</v>
      </c>
      <c r="Y256" s="8">
        <v>3</v>
      </c>
      <c r="Z256" s="8">
        <v>3</v>
      </c>
      <c r="AA256" s="8">
        <v>3</v>
      </c>
      <c r="AB256" s="8">
        <v>3</v>
      </c>
      <c r="AC256" s="8">
        <v>3</v>
      </c>
      <c r="AD256" s="8">
        <v>2</v>
      </c>
      <c r="AE256" s="8">
        <v>2</v>
      </c>
      <c r="AF256" s="8">
        <v>2</v>
      </c>
      <c r="AG256" s="29">
        <v>2</v>
      </c>
    </row>
    <row r="257" spans="1:33" ht="12.75">
      <c r="A257" s="1" t="s">
        <v>120</v>
      </c>
      <c r="B257" s="1" t="s">
        <v>1</v>
      </c>
      <c r="C257" s="1" t="s">
        <v>188</v>
      </c>
      <c r="D257" s="8">
        <v>2343.07</v>
      </c>
      <c r="F257" s="9">
        <v>307.09</v>
      </c>
      <c r="G257" s="9">
        <v>297.77</v>
      </c>
      <c r="H257" s="9">
        <v>300.77</v>
      </c>
      <c r="I257" s="9">
        <v>87.83</v>
      </c>
      <c r="J257" s="9">
        <v>63.59</v>
      </c>
      <c r="K257" s="9">
        <v>72.02</v>
      </c>
      <c r="L257" s="9">
        <v>1080.84</v>
      </c>
      <c r="M257" s="9">
        <v>67.62</v>
      </c>
      <c r="N257" s="9">
        <v>65.54</v>
      </c>
      <c r="O257" s="9">
        <v>0</v>
      </c>
      <c r="P257" s="9">
        <v>0</v>
      </c>
      <c r="Q257" s="9">
        <v>0</v>
      </c>
      <c r="S257" s="9">
        <v>0</v>
      </c>
      <c r="U257" s="8">
        <v>4</v>
      </c>
      <c r="V257" s="8">
        <v>4</v>
      </c>
      <c r="W257" s="8">
        <v>4</v>
      </c>
      <c r="X257" s="8">
        <v>1</v>
      </c>
      <c r="Y257" s="8">
        <v>1</v>
      </c>
      <c r="Z257" s="8">
        <v>1</v>
      </c>
      <c r="AA257" s="8">
        <v>2</v>
      </c>
      <c r="AB257" s="8">
        <v>2</v>
      </c>
      <c r="AC257" s="8">
        <v>2</v>
      </c>
      <c r="AD257" s="8">
        <v>0</v>
      </c>
      <c r="AE257" s="8">
        <v>0</v>
      </c>
      <c r="AF257" s="8">
        <v>0</v>
      </c>
      <c r="AG257" s="29">
        <v>1.75</v>
      </c>
    </row>
    <row r="258" spans="1:33" ht="12.75">
      <c r="A258" s="1" t="s">
        <v>121</v>
      </c>
      <c r="B258" s="1" t="s">
        <v>1</v>
      </c>
      <c r="C258" s="1" t="s">
        <v>188</v>
      </c>
      <c r="D258" s="8">
        <v>2237.59</v>
      </c>
      <c r="F258" s="9">
        <v>82.48</v>
      </c>
      <c r="G258" s="9">
        <v>82.48</v>
      </c>
      <c r="H258" s="9">
        <v>185.99</v>
      </c>
      <c r="I258" s="9">
        <v>186.19</v>
      </c>
      <c r="J258" s="9">
        <v>186.19</v>
      </c>
      <c r="K258" s="9">
        <v>186.19</v>
      </c>
      <c r="L258" s="9">
        <v>197.15</v>
      </c>
      <c r="M258" s="9">
        <v>196.18</v>
      </c>
      <c r="N258" s="9">
        <v>196.18</v>
      </c>
      <c r="O258" s="9">
        <v>293.02</v>
      </c>
      <c r="P258" s="9">
        <v>223.77</v>
      </c>
      <c r="Q258" s="9">
        <v>221.77</v>
      </c>
      <c r="S258" s="9">
        <v>0</v>
      </c>
      <c r="U258" s="8">
        <v>1</v>
      </c>
      <c r="V258" s="8">
        <v>1</v>
      </c>
      <c r="W258" s="8">
        <v>2</v>
      </c>
      <c r="X258" s="8">
        <v>2</v>
      </c>
      <c r="Y258" s="8">
        <v>2</v>
      </c>
      <c r="Z258" s="8">
        <v>2</v>
      </c>
      <c r="AA258" s="8">
        <v>3</v>
      </c>
      <c r="AB258" s="8">
        <v>3</v>
      </c>
      <c r="AC258" s="8">
        <v>3</v>
      </c>
      <c r="AD258" s="8">
        <v>7</v>
      </c>
      <c r="AE258" s="8">
        <v>6</v>
      </c>
      <c r="AF258" s="8">
        <v>6</v>
      </c>
      <c r="AG258" s="29">
        <v>3.1666666666666665</v>
      </c>
    </row>
    <row r="259" spans="1:33" ht="12.75">
      <c r="A259" s="1" t="s">
        <v>122</v>
      </c>
      <c r="B259" s="1" t="s">
        <v>1</v>
      </c>
      <c r="C259" s="1" t="s">
        <v>188</v>
      </c>
      <c r="D259" s="8">
        <v>207.02</v>
      </c>
      <c r="F259" s="9">
        <v>103.51</v>
      </c>
      <c r="G259" s="9">
        <v>103.51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S259" s="9">
        <v>0</v>
      </c>
      <c r="U259" s="8">
        <v>1</v>
      </c>
      <c r="V259" s="8">
        <v>1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29">
        <v>0.16666666666666666</v>
      </c>
    </row>
    <row r="260" spans="1:33" ht="12.75">
      <c r="A260" s="1" t="s">
        <v>123</v>
      </c>
      <c r="B260" s="1" t="s">
        <v>1</v>
      </c>
      <c r="C260" s="1" t="s">
        <v>188</v>
      </c>
      <c r="D260" s="8">
        <v>248.4</v>
      </c>
      <c r="F260" s="9">
        <v>130.22</v>
      </c>
      <c r="G260" s="9">
        <v>118.18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S260" s="9">
        <v>0</v>
      </c>
      <c r="U260" s="8">
        <v>4</v>
      </c>
      <c r="V260" s="8">
        <v>4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29">
        <v>0.6666666666666666</v>
      </c>
    </row>
    <row r="261" spans="1:33" ht="12.75">
      <c r="A261" s="1" t="s">
        <v>124</v>
      </c>
      <c r="B261" s="1" t="s">
        <v>1</v>
      </c>
      <c r="C261" s="1" t="s">
        <v>188</v>
      </c>
      <c r="D261" s="8">
        <v>2588.35</v>
      </c>
      <c r="F261" s="9">
        <v>50.55</v>
      </c>
      <c r="G261" s="9">
        <v>61.05</v>
      </c>
      <c r="H261" s="9">
        <v>198.49</v>
      </c>
      <c r="I261" s="9">
        <v>175.68</v>
      </c>
      <c r="J261" s="9">
        <v>245.58</v>
      </c>
      <c r="K261" s="9">
        <v>236.85</v>
      </c>
      <c r="L261" s="9">
        <v>204.24</v>
      </c>
      <c r="M261" s="9">
        <v>249.66</v>
      </c>
      <c r="N261" s="9">
        <v>246.19</v>
      </c>
      <c r="O261" s="9">
        <v>193.5</v>
      </c>
      <c r="P261" s="9">
        <v>229.93</v>
      </c>
      <c r="Q261" s="9">
        <v>496.63</v>
      </c>
      <c r="S261" s="9">
        <v>0</v>
      </c>
      <c r="U261" s="8">
        <v>2</v>
      </c>
      <c r="V261" s="8">
        <v>2</v>
      </c>
      <c r="W261" s="8">
        <v>5</v>
      </c>
      <c r="X261" s="8">
        <v>5</v>
      </c>
      <c r="Y261" s="8">
        <v>5</v>
      </c>
      <c r="Z261" s="8">
        <v>5</v>
      </c>
      <c r="AA261" s="8">
        <v>5</v>
      </c>
      <c r="AB261" s="8">
        <v>5</v>
      </c>
      <c r="AC261" s="8">
        <v>5</v>
      </c>
      <c r="AD261" s="8">
        <v>5</v>
      </c>
      <c r="AE261" s="8">
        <v>5</v>
      </c>
      <c r="AF261" s="8">
        <v>5</v>
      </c>
      <c r="AG261" s="29">
        <v>4.5</v>
      </c>
    </row>
    <row r="262" spans="1:33" ht="12.75">
      <c r="A262" s="1" t="s">
        <v>125</v>
      </c>
      <c r="B262" s="1" t="s">
        <v>2</v>
      </c>
      <c r="C262" s="1" t="s">
        <v>191</v>
      </c>
      <c r="D262" s="8">
        <v>565.2</v>
      </c>
      <c r="F262" s="9">
        <v>0</v>
      </c>
      <c r="G262" s="9">
        <v>0</v>
      </c>
      <c r="H262" s="9">
        <v>51.96</v>
      </c>
      <c r="I262" s="9">
        <v>82.56</v>
      </c>
      <c r="J262" s="9">
        <v>92.1</v>
      </c>
      <c r="K262" s="9">
        <v>154.14</v>
      </c>
      <c r="L262" s="9">
        <v>102.23</v>
      </c>
      <c r="M262" s="9">
        <v>82.21</v>
      </c>
      <c r="N262" s="9">
        <v>0</v>
      </c>
      <c r="O262" s="9">
        <v>0</v>
      </c>
      <c r="P262" s="9">
        <v>0</v>
      </c>
      <c r="Q262" s="9">
        <v>0</v>
      </c>
      <c r="S262" s="9">
        <v>0</v>
      </c>
      <c r="U262" s="8">
        <v>0</v>
      </c>
      <c r="V262" s="8">
        <v>0</v>
      </c>
      <c r="W262" s="8">
        <v>1</v>
      </c>
      <c r="X262" s="8">
        <v>1</v>
      </c>
      <c r="Y262" s="8">
        <v>2</v>
      </c>
      <c r="Z262" s="8">
        <v>2</v>
      </c>
      <c r="AA262" s="8">
        <v>2</v>
      </c>
      <c r="AB262" s="8">
        <v>1</v>
      </c>
      <c r="AC262" s="8">
        <v>0</v>
      </c>
      <c r="AD262" s="8">
        <v>0</v>
      </c>
      <c r="AE262" s="8">
        <v>0</v>
      </c>
      <c r="AF262" s="8">
        <v>0</v>
      </c>
      <c r="AG262" s="29">
        <v>0.75</v>
      </c>
    </row>
    <row r="263" spans="1:33" ht="12.75">
      <c r="A263" s="1" t="s">
        <v>126</v>
      </c>
      <c r="B263" s="1" t="s">
        <v>2</v>
      </c>
      <c r="C263" s="1" t="s">
        <v>191</v>
      </c>
      <c r="D263" s="8">
        <v>329.21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82.21</v>
      </c>
      <c r="O263" s="9">
        <v>82.1</v>
      </c>
      <c r="P263" s="9">
        <v>82.45</v>
      </c>
      <c r="Q263" s="9">
        <v>82.45</v>
      </c>
      <c r="S263" s="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1</v>
      </c>
      <c r="AD263" s="8">
        <v>1</v>
      </c>
      <c r="AE263" s="8">
        <v>1</v>
      </c>
      <c r="AF263" s="8">
        <v>1</v>
      </c>
      <c r="AG263" s="29">
        <v>0.3333333333333333</v>
      </c>
    </row>
    <row r="264" spans="1:33" ht="12.75">
      <c r="A264" s="1" t="s">
        <v>127</v>
      </c>
      <c r="B264" s="1" t="s">
        <v>2</v>
      </c>
      <c r="C264" s="1" t="s">
        <v>191</v>
      </c>
      <c r="D264" s="8">
        <v>844.66</v>
      </c>
      <c r="F264" s="9">
        <v>56.54</v>
      </c>
      <c r="G264" s="9">
        <v>56.52</v>
      </c>
      <c r="H264" s="9">
        <v>55.94</v>
      </c>
      <c r="I264" s="9">
        <v>57.43</v>
      </c>
      <c r="J264" s="9">
        <v>55.96</v>
      </c>
      <c r="K264" s="9">
        <v>77.02</v>
      </c>
      <c r="L264" s="9">
        <v>76.77</v>
      </c>
      <c r="M264" s="9">
        <v>76.77</v>
      </c>
      <c r="N264" s="9">
        <v>77.17</v>
      </c>
      <c r="O264" s="9">
        <v>77.28</v>
      </c>
      <c r="P264" s="9">
        <v>77.63</v>
      </c>
      <c r="Q264" s="9">
        <v>99.63</v>
      </c>
      <c r="S264" s="9">
        <v>0</v>
      </c>
      <c r="U264" s="8">
        <v>1</v>
      </c>
      <c r="V264" s="8">
        <v>1</v>
      </c>
      <c r="W264" s="8">
        <v>1</v>
      </c>
      <c r="X264" s="8">
        <v>1</v>
      </c>
      <c r="Y264" s="8">
        <v>1</v>
      </c>
      <c r="Z264" s="8">
        <v>1</v>
      </c>
      <c r="AA264" s="8">
        <v>1</v>
      </c>
      <c r="AB264" s="8">
        <v>1</v>
      </c>
      <c r="AC264" s="8">
        <v>1</v>
      </c>
      <c r="AD264" s="8">
        <v>1</v>
      </c>
      <c r="AE264" s="8">
        <v>1</v>
      </c>
      <c r="AF264" s="8">
        <v>1</v>
      </c>
      <c r="AG264" s="29">
        <v>1</v>
      </c>
    </row>
    <row r="266" spans="4:33" ht="12.75">
      <c r="D266" s="8">
        <f>SUM(D3:D264)</f>
        <v>611862.0600000003</v>
      </c>
      <c r="F266" s="8">
        <f aca="true" t="shared" si="0" ref="F266:Q266">SUM(F3:F264)</f>
        <v>54130.37000000002</v>
      </c>
      <c r="G266" s="8">
        <f t="shared" si="0"/>
        <v>51790.87</v>
      </c>
      <c r="H266" s="8">
        <f t="shared" si="0"/>
        <v>53303.38999999999</v>
      </c>
      <c r="I266" s="8">
        <f t="shared" si="0"/>
        <v>52553.85999999999</v>
      </c>
      <c r="J266" s="8">
        <f t="shared" si="0"/>
        <v>54776.43999999996</v>
      </c>
      <c r="K266" s="8">
        <f t="shared" si="0"/>
        <v>53625.33999999997</v>
      </c>
      <c r="L266" s="8">
        <f t="shared" si="0"/>
        <v>55700.98999999995</v>
      </c>
      <c r="M266" s="8">
        <f t="shared" si="0"/>
        <v>51256.069999999934</v>
      </c>
      <c r="N266" s="8">
        <f t="shared" si="0"/>
        <v>46906.639999999934</v>
      </c>
      <c r="O266" s="8">
        <f t="shared" si="0"/>
        <v>46873.08999999996</v>
      </c>
      <c r="P266" s="8">
        <f t="shared" si="0"/>
        <v>45592.43999999998</v>
      </c>
      <c r="Q266" s="8">
        <f t="shared" si="0"/>
        <v>45352.55999999995</v>
      </c>
      <c r="S266" s="6">
        <f>SUM(F266:R266)</f>
        <v>611862.0599999996</v>
      </c>
      <c r="U266" s="29">
        <f aca="true" t="shared" si="1" ref="U266:AG266">SUM(U3:U264)</f>
        <v>708</v>
      </c>
      <c r="V266" s="29">
        <f t="shared" si="1"/>
        <v>691</v>
      </c>
      <c r="W266" s="29">
        <f t="shared" si="1"/>
        <v>705</v>
      </c>
      <c r="X266" s="29">
        <f t="shared" si="1"/>
        <v>703</v>
      </c>
      <c r="Y266" s="29">
        <f t="shared" si="1"/>
        <v>694</v>
      </c>
      <c r="Z266" s="29">
        <f t="shared" si="1"/>
        <v>688</v>
      </c>
      <c r="AA266" s="29">
        <f t="shared" si="1"/>
        <v>683</v>
      </c>
      <c r="AB266" s="29">
        <f t="shared" si="1"/>
        <v>666</v>
      </c>
      <c r="AC266" s="29">
        <f t="shared" si="1"/>
        <v>595</v>
      </c>
      <c r="AD266" s="29">
        <f t="shared" si="1"/>
        <v>562</v>
      </c>
      <c r="AE266" s="29">
        <f t="shared" si="1"/>
        <v>548</v>
      </c>
      <c r="AF266" s="29">
        <f t="shared" si="1"/>
        <v>549</v>
      </c>
      <c r="AG266" s="29">
        <f t="shared" si="1"/>
        <v>649.3333333333334</v>
      </c>
    </row>
    <row r="268" spans="1:19" ht="12.75">
      <c r="A268" s="10" t="s">
        <v>128</v>
      </c>
      <c r="B268" s="10"/>
      <c r="C268" s="10"/>
      <c r="D268" s="11">
        <f>'[1]JUN12'!AH6+'[1]MAY12'!AH6+'[1]APR12'!AH6+'[1]MAR12'!AH6+'[1]FEB12'!AH6+'[1]JAN12'!AH6+'[1]DEC11'!AH6+'[1]NOV11'!AH6+'[1]OCT11'!AH6+'[1]SEP11'!AH6+'[1]Aug11'!AH6+'[1]Jul11'!AH6</f>
        <v>-611862.0599999998</v>
      </c>
      <c r="E268" s="12"/>
      <c r="F268" s="13">
        <f>'[1]JUN12'!AH7</f>
        <v>54130.37000000001</v>
      </c>
      <c r="G268" s="6">
        <f>'[1]MAY12'!AH7</f>
        <v>51790.870000000046</v>
      </c>
      <c r="H268" s="6">
        <f>'[1]APR12'!AH7</f>
        <v>53303.39000000007</v>
      </c>
      <c r="I268" s="6">
        <f>'[1]MAR12'!AH7</f>
        <v>52553.85999999976</v>
      </c>
      <c r="J268" s="6">
        <f>'[1]FEB12'!AH7</f>
        <v>54776.4399999997</v>
      </c>
      <c r="K268" s="6">
        <f>'[1]JAN12'!AH7</f>
        <v>53625.33999999962</v>
      </c>
      <c r="L268" s="6">
        <f>'[1]DEC11'!AH7</f>
        <v>55700.989999999525</v>
      </c>
      <c r="M268" s="6">
        <f>'[1]NOV11'!AH7</f>
        <v>51256.06999999958</v>
      </c>
      <c r="N268" s="6">
        <f>'[1]OCT11'!AH7</f>
        <v>46906.639999999556</v>
      </c>
      <c r="O268" s="6">
        <f>'[1]SEP11'!AH7</f>
        <v>46873.0899999998</v>
      </c>
      <c r="P268" s="8">
        <f>'[1]Aug11'!AH7</f>
        <v>45592.43999999989</v>
      </c>
      <c r="Q268" s="8">
        <f>'[1]Jul11'!AH7</f>
        <v>45352.55999999985</v>
      </c>
      <c r="R268" s="14"/>
      <c r="S268" s="6">
        <f>SUM(F268:R268)</f>
        <v>611862.0599999974</v>
      </c>
    </row>
    <row r="269" spans="1:32" ht="12.75">
      <c r="A269" s="10" t="s">
        <v>129</v>
      </c>
      <c r="B269" s="10"/>
      <c r="C269" s="10"/>
      <c r="D269" s="11">
        <f>D266+D268</f>
        <v>0</v>
      </c>
      <c r="F269" s="8">
        <f aca="true" t="shared" si="2" ref="F269:Q269">F266-F268</f>
        <v>0</v>
      </c>
      <c r="G269" s="8">
        <f t="shared" si="2"/>
        <v>0</v>
      </c>
      <c r="H269" s="8">
        <f t="shared" si="2"/>
        <v>-8.003553375601768E-11</v>
      </c>
      <c r="I269" s="8">
        <f t="shared" si="2"/>
        <v>2.3283064365386963E-10</v>
      </c>
      <c r="J269" s="8">
        <f t="shared" si="2"/>
        <v>2.6193447411060333E-10</v>
      </c>
      <c r="K269" s="8">
        <f t="shared" si="2"/>
        <v>3.4924596548080444E-10</v>
      </c>
      <c r="L269" s="8">
        <f t="shared" si="2"/>
        <v>4.220055416226387E-10</v>
      </c>
      <c r="M269" s="8">
        <f t="shared" si="2"/>
        <v>3.5652192309498787E-10</v>
      </c>
      <c r="N269" s="8">
        <f t="shared" si="2"/>
        <v>3.7834979593753815E-10</v>
      </c>
      <c r="O269" s="8">
        <f t="shared" si="2"/>
        <v>1.6007106751203537E-10</v>
      </c>
      <c r="P269" s="8">
        <f t="shared" si="2"/>
        <v>8.731149137020111E-11</v>
      </c>
      <c r="Q269" s="8">
        <f t="shared" si="2"/>
        <v>9.458744898438454E-11</v>
      </c>
      <c r="R269" s="6"/>
      <c r="S269" s="6"/>
      <c r="U269" s="30">
        <f>F266/U266</f>
        <v>76.45532485875708</v>
      </c>
      <c r="V269" s="31">
        <f aca="true" t="shared" si="3" ref="V269:AF269">G266/V266</f>
        <v>74.95060781476121</v>
      </c>
      <c r="W269" s="31">
        <f t="shared" si="3"/>
        <v>75.60764539007091</v>
      </c>
      <c r="X269" s="31">
        <f t="shared" si="3"/>
        <v>74.75655761024181</v>
      </c>
      <c r="Y269" s="31">
        <f t="shared" si="3"/>
        <v>78.92858789625355</v>
      </c>
      <c r="Z269" s="31">
        <f t="shared" si="3"/>
        <v>77.94380813953484</v>
      </c>
      <c r="AA269" s="31">
        <f t="shared" si="3"/>
        <v>81.55342606149334</v>
      </c>
      <c r="AB269" s="31">
        <f t="shared" si="3"/>
        <v>76.96106606606597</v>
      </c>
      <c r="AC269" s="31">
        <f t="shared" si="3"/>
        <v>78.83468907563014</v>
      </c>
      <c r="AD269" s="31">
        <f t="shared" si="3"/>
        <v>83.40407473309601</v>
      </c>
      <c r="AE269" s="31">
        <f t="shared" si="3"/>
        <v>83.1978832116788</v>
      </c>
      <c r="AF269" s="32">
        <f t="shared" si="3"/>
        <v>82.60939890710372</v>
      </c>
    </row>
    <row r="270" ht="12.75">
      <c r="F270" s="8"/>
    </row>
    <row r="271" spans="4:6" ht="12.75">
      <c r="D271" s="8">
        <f>'[1]JUN12'!AH7+'[1]MAY12'!AH7+'[1]APR12'!AH7+'[1]MAR12'!AH7+'[1]FEB12'!AH7+'[1]JAN12'!AH7+'[1]DEC11'!AH7+'[1]NOV11'!AH7+'[1]OCT11'!AH7+'[1]SEP11'!AH7+'[1]Aug11'!AH7+'[1]Jul11'!AH7</f>
        <v>611862.0599999974</v>
      </c>
      <c r="F271" s="15"/>
    </row>
    <row r="272" spans="4:18" ht="12.75">
      <c r="D272" s="8">
        <f>D266-D271</f>
        <v>2.9103830456733704E-09</v>
      </c>
      <c r="F272" s="8"/>
      <c r="R272" s="6"/>
    </row>
    <row r="275" spans="2:4" ht="12.75">
      <c r="B275" s="16" t="s">
        <v>16</v>
      </c>
      <c r="C275" s="5" t="s">
        <v>130</v>
      </c>
      <c r="D275" s="5" t="s">
        <v>184</v>
      </c>
    </row>
    <row r="276" spans="2:4" ht="12.75">
      <c r="B276" s="17" t="s">
        <v>0</v>
      </c>
      <c r="C276" s="9">
        <f aca="true" t="shared" si="4" ref="C276:C283">SUMIF($B$3:$B$265,B276,$D$3:$D$265)</f>
        <v>85217.91</v>
      </c>
      <c r="D276" s="9">
        <f>SUMIF($B$3:$B$265,B276,$AG$3:$AG$265)</f>
        <v>72.91666666666669</v>
      </c>
    </row>
    <row r="277" spans="2:4" ht="12.75">
      <c r="B277" s="17" t="s">
        <v>1</v>
      </c>
      <c r="C277" s="9">
        <f t="shared" si="4"/>
        <v>130285.96000000005</v>
      </c>
      <c r="D277" s="9">
        <f aca="true" t="shared" si="5" ref="D277:D283">SUMIF($B$3:$B$265,B277,$AG$3:$AG$265)</f>
        <v>153.08333333333331</v>
      </c>
    </row>
    <row r="278" spans="2:4" ht="12.75">
      <c r="B278" s="17" t="s">
        <v>2</v>
      </c>
      <c r="C278" s="9">
        <f t="shared" si="4"/>
        <v>18131.260000000002</v>
      </c>
      <c r="D278" s="9">
        <f t="shared" si="5"/>
        <v>23.33333333333333</v>
      </c>
    </row>
    <row r="279" spans="2:4" ht="12.75">
      <c r="B279" s="17" t="s">
        <v>3</v>
      </c>
      <c r="C279" s="9">
        <f t="shared" si="4"/>
        <v>40061.56</v>
      </c>
      <c r="D279" s="9">
        <f t="shared" si="5"/>
        <v>47.58333333333334</v>
      </c>
    </row>
    <row r="280" spans="2:4" ht="12.75">
      <c r="B280" s="17" t="s">
        <v>4</v>
      </c>
      <c r="C280" s="9">
        <f t="shared" si="4"/>
        <v>28560.72</v>
      </c>
      <c r="D280" s="9">
        <f t="shared" si="5"/>
        <v>38.5</v>
      </c>
    </row>
    <row r="281" spans="2:4" ht="12.75">
      <c r="B281" s="17" t="s">
        <v>5</v>
      </c>
      <c r="C281" s="9">
        <f t="shared" si="4"/>
        <v>261989.72000000003</v>
      </c>
      <c r="D281" s="9">
        <f t="shared" si="5"/>
        <v>263.75</v>
      </c>
    </row>
    <row r="282" spans="2:4" ht="12.75">
      <c r="B282" s="17" t="s">
        <v>6</v>
      </c>
      <c r="C282" s="9">
        <f t="shared" si="4"/>
        <v>21209.55</v>
      </c>
      <c r="D282" s="9">
        <f t="shared" si="5"/>
        <v>25.916666666666668</v>
      </c>
    </row>
    <row r="283" spans="2:4" ht="15">
      <c r="B283" s="17" t="s">
        <v>7</v>
      </c>
      <c r="C283" s="18">
        <f t="shared" si="4"/>
        <v>26405.38</v>
      </c>
      <c r="D283" s="24">
        <f t="shared" si="5"/>
        <v>24.25</v>
      </c>
    </row>
    <row r="284" spans="2:4" ht="12.75">
      <c r="B284" s="19" t="s">
        <v>131</v>
      </c>
      <c r="C284" s="20">
        <f>SUM(C276:C283)</f>
        <v>611862.0600000002</v>
      </c>
      <c r="D284" s="20">
        <f>SUM(D276:D283)</f>
        <v>649.3333333333333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zoomScalePageLayoutView="0" workbookViewId="0" topLeftCell="A1">
      <pane ySplit="2" topLeftCell="A160" activePane="bottomLeft" state="frozen"/>
      <selection pane="topLeft" activeCell="U269" sqref="U269:AF269"/>
      <selection pane="bottomLeft" activeCell="D201" sqref="D201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13" width="10.28125" style="0" bestFit="1" customWidth="1"/>
    <col min="14" max="15" width="10.8515625" style="0" bestFit="1" customWidth="1"/>
    <col min="16" max="18" width="10.28125" style="0" bestFit="1" customWidth="1"/>
    <col min="19" max="19" width="11.8515625" style="0" bestFit="1" customWidth="1"/>
  </cols>
  <sheetData>
    <row r="1" spans="6:32" ht="12.75">
      <c r="F1" s="3" t="s">
        <v>130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3" t="s">
        <v>184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5" t="s">
        <v>29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186</v>
      </c>
    </row>
    <row r="3" spans="1:33" ht="12.75">
      <c r="A3" s="21">
        <v>100100</v>
      </c>
      <c r="B3" s="1" t="s">
        <v>7</v>
      </c>
      <c r="C3" s="1" t="s">
        <v>9</v>
      </c>
      <c r="D3" s="8">
        <v>888.99</v>
      </c>
      <c r="F3" s="8">
        <v>64.57</v>
      </c>
      <c r="G3" s="8">
        <v>66.5</v>
      </c>
      <c r="H3" s="8">
        <v>66.5</v>
      </c>
      <c r="I3" s="8">
        <v>76.5</v>
      </c>
      <c r="J3" s="8">
        <v>81.55</v>
      </c>
      <c r="K3" s="8">
        <v>76.56</v>
      </c>
      <c r="L3" s="8">
        <v>76.71</v>
      </c>
      <c r="M3" s="8">
        <v>76</v>
      </c>
      <c r="N3" s="8">
        <v>76.25</v>
      </c>
      <c r="O3" s="8">
        <v>76</v>
      </c>
      <c r="P3" s="8">
        <v>75.92</v>
      </c>
      <c r="Q3" s="8">
        <v>75.93</v>
      </c>
      <c r="R3" s="8"/>
      <c r="S3" s="8"/>
      <c r="U3" s="8">
        <v>1</v>
      </c>
      <c r="V3" s="8">
        <v>1</v>
      </c>
      <c r="W3" s="8">
        <v>1</v>
      </c>
      <c r="X3" s="8">
        <v>1</v>
      </c>
      <c r="Y3" s="8">
        <v>1</v>
      </c>
      <c r="Z3" s="8">
        <v>1</v>
      </c>
      <c r="AA3" s="8">
        <v>1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29">
        <v>1</v>
      </c>
    </row>
    <row r="4" spans="1:33" ht="12.75">
      <c r="A4" s="22">
        <v>105400</v>
      </c>
      <c r="B4" s="1" t="s">
        <v>1</v>
      </c>
      <c r="C4" s="1" t="s">
        <v>188</v>
      </c>
      <c r="D4" s="8">
        <v>1010.01</v>
      </c>
      <c r="F4" s="8">
        <v>80.04</v>
      </c>
      <c r="G4" s="8">
        <v>80.12</v>
      </c>
      <c r="H4" s="8">
        <v>75.57</v>
      </c>
      <c r="I4" s="8">
        <v>86.04</v>
      </c>
      <c r="J4" s="8">
        <v>86.08</v>
      </c>
      <c r="K4" s="8">
        <v>86.02</v>
      </c>
      <c r="L4" s="8">
        <v>86.02</v>
      </c>
      <c r="M4" s="8">
        <v>86.04</v>
      </c>
      <c r="N4" s="8">
        <v>86.04</v>
      </c>
      <c r="O4" s="8">
        <v>86.02</v>
      </c>
      <c r="P4" s="8">
        <v>86</v>
      </c>
      <c r="Q4" s="8">
        <v>86.02</v>
      </c>
      <c r="R4" s="8"/>
      <c r="S4" s="8"/>
      <c r="U4" s="8">
        <v>2</v>
      </c>
      <c r="V4" s="8">
        <v>2</v>
      </c>
      <c r="W4" s="8">
        <v>2</v>
      </c>
      <c r="X4" s="8">
        <v>2</v>
      </c>
      <c r="Y4" s="8">
        <v>2</v>
      </c>
      <c r="Z4" s="8">
        <v>2</v>
      </c>
      <c r="AA4" s="8">
        <v>2</v>
      </c>
      <c r="AB4" s="8">
        <v>2</v>
      </c>
      <c r="AC4" s="8">
        <v>2</v>
      </c>
      <c r="AD4" s="8">
        <v>2</v>
      </c>
      <c r="AE4" s="8">
        <v>2</v>
      </c>
      <c r="AF4" s="8">
        <v>2</v>
      </c>
      <c r="AG4" s="29">
        <v>2</v>
      </c>
    </row>
    <row r="5" spans="1:33" ht="12.75">
      <c r="A5" s="22">
        <v>108925</v>
      </c>
      <c r="B5" s="1" t="s">
        <v>7</v>
      </c>
      <c r="C5" s="1" t="s">
        <v>9</v>
      </c>
      <c r="D5" s="8">
        <v>1082.7</v>
      </c>
      <c r="F5" s="8">
        <v>49.8</v>
      </c>
      <c r="G5" s="8">
        <v>78.37</v>
      </c>
      <c r="H5" s="8">
        <v>78.87</v>
      </c>
      <c r="I5" s="8">
        <v>79.62</v>
      </c>
      <c r="J5" s="8">
        <v>78.44</v>
      </c>
      <c r="K5" s="8">
        <v>88.79</v>
      </c>
      <c r="L5" s="8">
        <v>88.79</v>
      </c>
      <c r="M5" s="8">
        <v>88.47</v>
      </c>
      <c r="N5" s="8">
        <v>88.47</v>
      </c>
      <c r="O5" s="8">
        <v>363.08</v>
      </c>
      <c r="P5" s="8">
        <v>0</v>
      </c>
      <c r="Q5" s="8">
        <v>0</v>
      </c>
      <c r="R5" s="8"/>
      <c r="S5" s="8"/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0</v>
      </c>
      <c r="AF5" s="8">
        <v>0</v>
      </c>
      <c r="AG5" s="29">
        <v>0.8333333333333334</v>
      </c>
    </row>
    <row r="6" spans="1:33" ht="12.75">
      <c r="A6" s="22">
        <v>400001</v>
      </c>
      <c r="B6" s="1" t="s">
        <v>5</v>
      </c>
      <c r="C6" s="1" t="s">
        <v>189</v>
      </c>
      <c r="D6" s="8">
        <v>904.58</v>
      </c>
      <c r="F6" s="8">
        <v>-16</v>
      </c>
      <c r="G6" s="8">
        <v>40.01</v>
      </c>
      <c r="H6" s="8">
        <v>37.82</v>
      </c>
      <c r="I6" s="8">
        <v>43.01</v>
      </c>
      <c r="J6" s="8">
        <v>43.01</v>
      </c>
      <c r="K6" s="8">
        <v>80.69</v>
      </c>
      <c r="L6" s="8">
        <v>80.62</v>
      </c>
      <c r="M6" s="8">
        <v>80.62</v>
      </c>
      <c r="N6" s="8">
        <v>80.62</v>
      </c>
      <c r="O6" s="8">
        <v>348.17</v>
      </c>
      <c r="P6" s="8">
        <v>43</v>
      </c>
      <c r="Q6" s="8">
        <v>43.01</v>
      </c>
      <c r="R6" s="8"/>
      <c r="S6" s="8"/>
      <c r="U6" s="8">
        <v>0</v>
      </c>
      <c r="V6" s="8">
        <v>1</v>
      </c>
      <c r="W6" s="8">
        <v>1</v>
      </c>
      <c r="X6" s="8">
        <v>1</v>
      </c>
      <c r="Y6" s="8">
        <v>1</v>
      </c>
      <c r="Z6" s="8">
        <v>2</v>
      </c>
      <c r="AA6" s="8">
        <v>2</v>
      </c>
      <c r="AB6" s="8">
        <v>2</v>
      </c>
      <c r="AC6" s="8">
        <v>2</v>
      </c>
      <c r="AD6" s="8">
        <v>2</v>
      </c>
      <c r="AE6" s="8">
        <v>1</v>
      </c>
      <c r="AF6" s="8">
        <v>1</v>
      </c>
      <c r="AG6" s="29">
        <v>1.3333333333333333</v>
      </c>
    </row>
    <row r="7" spans="1:33" ht="12.75">
      <c r="A7" s="22">
        <v>402400</v>
      </c>
      <c r="B7" s="1" t="s">
        <v>5</v>
      </c>
      <c r="C7" s="1" t="s">
        <v>189</v>
      </c>
      <c r="D7" s="8">
        <v>414.6</v>
      </c>
      <c r="F7" s="8">
        <v>40.01</v>
      </c>
      <c r="G7" s="8">
        <v>40.01</v>
      </c>
      <c r="H7" s="8">
        <v>37.84</v>
      </c>
      <c r="I7" s="8">
        <v>43.01</v>
      </c>
      <c r="J7" s="8">
        <v>43.01</v>
      </c>
      <c r="K7" s="8">
        <v>43.01</v>
      </c>
      <c r="L7" s="8">
        <v>43.01</v>
      </c>
      <c r="M7" s="8">
        <v>43.01</v>
      </c>
      <c r="N7" s="8">
        <v>43.01</v>
      </c>
      <c r="O7" s="8">
        <v>38.68</v>
      </c>
      <c r="P7" s="8">
        <v>0</v>
      </c>
      <c r="Q7" s="8">
        <v>0</v>
      </c>
      <c r="R7" s="8"/>
      <c r="S7" s="8"/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0</v>
      </c>
      <c r="AF7" s="8">
        <v>0</v>
      </c>
      <c r="AG7" s="29">
        <v>0.8333333333333334</v>
      </c>
    </row>
    <row r="8" spans="1:33" ht="12.75">
      <c r="A8" s="22">
        <v>402410</v>
      </c>
      <c r="B8" s="1" t="s">
        <v>5</v>
      </c>
      <c r="C8" s="1" t="s">
        <v>189</v>
      </c>
      <c r="D8" s="8">
        <v>99.61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49.8</v>
      </c>
      <c r="Q8" s="8">
        <v>49.81</v>
      </c>
      <c r="R8" s="8"/>
      <c r="S8" s="8"/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1</v>
      </c>
      <c r="AF8" s="8">
        <v>1</v>
      </c>
      <c r="AG8" s="29">
        <v>0.16666666666666666</v>
      </c>
    </row>
    <row r="9" spans="1:33" ht="12.75">
      <c r="A9" s="1">
        <v>403002</v>
      </c>
      <c r="B9" s="1" t="s">
        <v>5</v>
      </c>
      <c r="C9" s="1" t="s">
        <v>189</v>
      </c>
      <c r="D9" s="8">
        <v>681.64</v>
      </c>
      <c r="F9" s="8">
        <v>80.23</v>
      </c>
      <c r="G9" s="8">
        <v>77.62</v>
      </c>
      <c r="H9" s="8">
        <v>75.43</v>
      </c>
      <c r="I9" s="8">
        <v>80.62</v>
      </c>
      <c r="J9" s="8">
        <v>80.62</v>
      </c>
      <c r="K9" s="8">
        <v>43.03</v>
      </c>
      <c r="L9" s="8">
        <v>43.01</v>
      </c>
      <c r="M9" s="8">
        <v>43.01</v>
      </c>
      <c r="N9" s="8">
        <v>43.01</v>
      </c>
      <c r="O9" s="8">
        <v>115.06</v>
      </c>
      <c r="P9" s="8">
        <v>0</v>
      </c>
      <c r="Q9" s="8">
        <v>0</v>
      </c>
      <c r="R9" s="8"/>
      <c r="S9" s="8"/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0</v>
      </c>
      <c r="AF9" s="8">
        <v>0</v>
      </c>
      <c r="AG9" s="29">
        <v>1.25</v>
      </c>
    </row>
    <row r="10" spans="1:33" ht="12.75">
      <c r="A10" s="22">
        <v>403310</v>
      </c>
      <c r="B10" s="1" t="s">
        <v>5</v>
      </c>
      <c r="C10" s="1" t="s">
        <v>189</v>
      </c>
      <c r="D10" s="8">
        <v>5418.95</v>
      </c>
      <c r="F10" s="8">
        <v>468.9</v>
      </c>
      <c r="G10" s="8">
        <v>600.76</v>
      </c>
      <c r="H10" s="8">
        <v>463.43</v>
      </c>
      <c r="I10" s="8">
        <v>313.54</v>
      </c>
      <c r="J10" s="8">
        <v>379.07</v>
      </c>
      <c r="K10" s="8">
        <v>540.61</v>
      </c>
      <c r="L10" s="8">
        <v>434.92</v>
      </c>
      <c r="M10" s="8">
        <v>423.35</v>
      </c>
      <c r="N10" s="8">
        <v>423.35</v>
      </c>
      <c r="O10" s="8">
        <v>423.35</v>
      </c>
      <c r="P10" s="8">
        <v>466.09</v>
      </c>
      <c r="Q10" s="8">
        <v>481.58</v>
      </c>
      <c r="R10" s="8"/>
      <c r="S10" s="8"/>
      <c r="U10" s="8">
        <v>11</v>
      </c>
      <c r="V10" s="8">
        <v>11</v>
      </c>
      <c r="W10" s="8">
        <v>10</v>
      </c>
      <c r="X10" s="8">
        <v>7</v>
      </c>
      <c r="Y10" s="8">
        <v>7</v>
      </c>
      <c r="Z10" s="8">
        <v>7</v>
      </c>
      <c r="AA10" s="8">
        <v>6</v>
      </c>
      <c r="AB10" s="8">
        <v>6</v>
      </c>
      <c r="AC10" s="8">
        <v>6</v>
      </c>
      <c r="AD10" s="8">
        <v>6</v>
      </c>
      <c r="AE10" s="8">
        <v>7</v>
      </c>
      <c r="AF10" s="8">
        <v>6</v>
      </c>
      <c r="AG10" s="29">
        <v>7.5</v>
      </c>
    </row>
    <row r="11" spans="1:33" ht="12.75">
      <c r="A11" s="22">
        <v>403320</v>
      </c>
      <c r="B11" s="1" t="s">
        <v>5</v>
      </c>
      <c r="C11" s="1" t="s">
        <v>189</v>
      </c>
      <c r="D11" s="8">
        <v>4487.25</v>
      </c>
      <c r="F11" s="8">
        <v>163.79</v>
      </c>
      <c r="G11" s="8">
        <v>374.02</v>
      </c>
      <c r="H11" s="8">
        <v>451.37</v>
      </c>
      <c r="I11" s="8">
        <v>415.15</v>
      </c>
      <c r="J11" s="8">
        <v>415.24</v>
      </c>
      <c r="K11" s="8">
        <v>491.66</v>
      </c>
      <c r="L11" s="8">
        <v>362.94</v>
      </c>
      <c r="M11" s="8">
        <v>362.65</v>
      </c>
      <c r="N11" s="8">
        <v>362.65</v>
      </c>
      <c r="O11" s="8">
        <v>362.65</v>
      </c>
      <c r="P11" s="8">
        <v>362.53</v>
      </c>
      <c r="Q11" s="8">
        <v>362.6</v>
      </c>
      <c r="R11" s="8"/>
      <c r="S11" s="8"/>
      <c r="U11" s="8">
        <v>5</v>
      </c>
      <c r="V11" s="8">
        <v>8</v>
      </c>
      <c r="W11" s="8">
        <v>8</v>
      </c>
      <c r="X11" s="8">
        <v>8</v>
      </c>
      <c r="Y11" s="8">
        <v>8</v>
      </c>
      <c r="Z11" s="8">
        <v>8</v>
      </c>
      <c r="AA11" s="8">
        <v>7</v>
      </c>
      <c r="AB11" s="8">
        <v>7</v>
      </c>
      <c r="AC11" s="8">
        <v>7</v>
      </c>
      <c r="AD11" s="8">
        <v>7</v>
      </c>
      <c r="AE11" s="8">
        <v>7</v>
      </c>
      <c r="AF11" s="8">
        <v>7</v>
      </c>
      <c r="AG11" s="29">
        <v>7.25</v>
      </c>
    </row>
    <row r="12" spans="1:33" ht="12.75">
      <c r="A12" s="22">
        <v>403600</v>
      </c>
      <c r="B12" s="1" t="s">
        <v>5</v>
      </c>
      <c r="C12" s="1" t="s">
        <v>189</v>
      </c>
      <c r="D12" s="8">
        <v>1732.94</v>
      </c>
      <c r="F12" s="8">
        <v>105.63</v>
      </c>
      <c r="G12" s="8">
        <v>101.94</v>
      </c>
      <c r="H12" s="8">
        <v>151.5</v>
      </c>
      <c r="I12" s="8">
        <v>95.27</v>
      </c>
      <c r="J12" s="8">
        <v>95.31</v>
      </c>
      <c r="K12" s="8">
        <v>95.31</v>
      </c>
      <c r="L12" s="8">
        <v>131.8</v>
      </c>
      <c r="M12" s="8">
        <v>131.48</v>
      </c>
      <c r="N12" s="8">
        <v>131.48</v>
      </c>
      <c r="O12" s="8">
        <v>131.48</v>
      </c>
      <c r="P12" s="8">
        <v>131.4</v>
      </c>
      <c r="Q12" s="8">
        <v>430.34</v>
      </c>
      <c r="R12" s="8"/>
      <c r="S12" s="8"/>
      <c r="U12" s="8">
        <v>3</v>
      </c>
      <c r="V12" s="8">
        <v>3</v>
      </c>
      <c r="W12" s="8">
        <v>3</v>
      </c>
      <c r="X12" s="8">
        <v>2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2</v>
      </c>
      <c r="AF12" s="8">
        <v>2</v>
      </c>
      <c r="AG12" s="29">
        <v>2.25</v>
      </c>
    </row>
    <row r="13" spans="1:33" ht="12.75">
      <c r="A13" s="22">
        <v>404420</v>
      </c>
      <c r="B13" s="1" t="s">
        <v>5</v>
      </c>
      <c r="C13" s="1" t="s">
        <v>189</v>
      </c>
      <c r="D13" s="8">
        <v>504.92</v>
      </c>
      <c r="F13" s="8">
        <v>40.01</v>
      </c>
      <c r="G13" s="8">
        <v>40.01</v>
      </c>
      <c r="H13" s="8">
        <v>37.82</v>
      </c>
      <c r="I13" s="8">
        <v>43.01</v>
      </c>
      <c r="J13" s="8">
        <v>43.01</v>
      </c>
      <c r="K13" s="8">
        <v>43.01</v>
      </c>
      <c r="L13" s="8">
        <v>43.01</v>
      </c>
      <c r="M13" s="8">
        <v>43.01</v>
      </c>
      <c r="N13" s="8">
        <v>43.01</v>
      </c>
      <c r="O13" s="8">
        <v>43.01</v>
      </c>
      <c r="P13" s="8">
        <v>43</v>
      </c>
      <c r="Q13" s="8">
        <v>43.01</v>
      </c>
      <c r="R13" s="8"/>
      <c r="S13" s="8"/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29">
        <v>1</v>
      </c>
    </row>
    <row r="14" spans="1:33" ht="12.75">
      <c r="A14" s="22">
        <v>404711</v>
      </c>
      <c r="B14" s="1" t="s">
        <v>5</v>
      </c>
      <c r="C14" s="1" t="s">
        <v>189</v>
      </c>
      <c r="D14" s="8">
        <v>371.71</v>
      </c>
      <c r="F14" s="8">
        <v>0</v>
      </c>
      <c r="G14" s="8">
        <v>0</v>
      </c>
      <c r="H14" s="8">
        <v>0</v>
      </c>
      <c r="I14" s="8">
        <v>0</v>
      </c>
      <c r="J14" s="8">
        <v>-2.96</v>
      </c>
      <c r="K14" s="8">
        <v>43.01</v>
      </c>
      <c r="L14" s="8">
        <v>43.01</v>
      </c>
      <c r="M14" s="8">
        <v>43.01</v>
      </c>
      <c r="N14" s="8">
        <v>43.01</v>
      </c>
      <c r="O14" s="8">
        <v>43.01</v>
      </c>
      <c r="P14" s="8">
        <v>43</v>
      </c>
      <c r="Q14" s="8">
        <v>116.62</v>
      </c>
      <c r="R14" s="8"/>
      <c r="S14" s="8"/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29">
        <v>0.5833333333333334</v>
      </c>
    </row>
    <row r="15" spans="1:33" ht="12.75">
      <c r="A15" s="22">
        <v>404735</v>
      </c>
      <c r="B15" s="1" t="s">
        <v>5</v>
      </c>
      <c r="C15" s="1" t="s">
        <v>189</v>
      </c>
      <c r="D15" s="8">
        <v>1861.91</v>
      </c>
      <c r="F15" s="8">
        <v>81.53</v>
      </c>
      <c r="G15" s="8">
        <v>81.53</v>
      </c>
      <c r="H15" s="8">
        <v>79.34</v>
      </c>
      <c r="I15" s="8">
        <v>84.53</v>
      </c>
      <c r="J15" s="8">
        <v>78.61</v>
      </c>
      <c r="K15" s="8">
        <v>170.55</v>
      </c>
      <c r="L15" s="8">
        <v>170.55</v>
      </c>
      <c r="M15" s="8">
        <v>170.55</v>
      </c>
      <c r="N15" s="8">
        <v>170.57</v>
      </c>
      <c r="O15" s="8">
        <v>170.55</v>
      </c>
      <c r="P15" s="8">
        <v>170.53</v>
      </c>
      <c r="Q15" s="8">
        <v>433.07</v>
      </c>
      <c r="R15" s="8"/>
      <c r="S15" s="8"/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4</v>
      </c>
      <c r="AA15" s="8">
        <v>4</v>
      </c>
      <c r="AB15" s="8">
        <v>4</v>
      </c>
      <c r="AC15" s="8">
        <v>4</v>
      </c>
      <c r="AD15" s="8">
        <v>4</v>
      </c>
      <c r="AE15" s="8">
        <v>4</v>
      </c>
      <c r="AF15" s="8">
        <v>4</v>
      </c>
      <c r="AG15" s="29">
        <v>3.1666666666666665</v>
      </c>
    </row>
    <row r="16" spans="1:33" ht="12.75">
      <c r="A16" s="22">
        <v>405500</v>
      </c>
      <c r="B16" s="1" t="s">
        <v>5</v>
      </c>
      <c r="C16" s="1" t="s">
        <v>189</v>
      </c>
      <c r="D16" s="8">
        <v>258.06</v>
      </c>
      <c r="F16" s="8">
        <v>0</v>
      </c>
      <c r="G16" s="8">
        <v>0</v>
      </c>
      <c r="H16" s="8">
        <v>0</v>
      </c>
      <c r="I16" s="8">
        <v>0</v>
      </c>
      <c r="J16" s="8">
        <v>43.01</v>
      </c>
      <c r="K16" s="8">
        <v>43.01</v>
      </c>
      <c r="L16" s="8">
        <v>43.01</v>
      </c>
      <c r="M16" s="8">
        <v>43.01</v>
      </c>
      <c r="N16" s="8">
        <v>43.01</v>
      </c>
      <c r="O16" s="8">
        <v>43.01</v>
      </c>
      <c r="P16" s="8">
        <v>0</v>
      </c>
      <c r="Q16" s="8">
        <v>0</v>
      </c>
      <c r="R16" s="8"/>
      <c r="S16" s="8"/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0</v>
      </c>
      <c r="AF16" s="8">
        <v>0</v>
      </c>
      <c r="AG16" s="29">
        <v>0.5</v>
      </c>
    </row>
    <row r="17" spans="1:33" ht="12.75">
      <c r="A17" s="22">
        <v>406001</v>
      </c>
      <c r="B17" s="1" t="s">
        <v>5</v>
      </c>
      <c r="C17" s="1" t="s">
        <v>189</v>
      </c>
      <c r="D17" s="8">
        <v>2156.51</v>
      </c>
      <c r="F17" s="8">
        <v>195.36</v>
      </c>
      <c r="G17" s="8">
        <v>195.43</v>
      </c>
      <c r="H17" s="8">
        <v>217.38</v>
      </c>
      <c r="I17" s="8">
        <v>172.04</v>
      </c>
      <c r="J17" s="8">
        <v>172.06</v>
      </c>
      <c r="K17" s="8">
        <v>172.04</v>
      </c>
      <c r="L17" s="8">
        <v>172.04</v>
      </c>
      <c r="M17" s="8">
        <v>172.04</v>
      </c>
      <c r="N17" s="8">
        <v>172.04</v>
      </c>
      <c r="O17" s="8">
        <v>172.04</v>
      </c>
      <c r="P17" s="8">
        <v>172</v>
      </c>
      <c r="Q17" s="8">
        <v>172.04</v>
      </c>
      <c r="R17" s="8"/>
      <c r="S17" s="8"/>
      <c r="U17" s="8">
        <v>5</v>
      </c>
      <c r="V17" s="8">
        <v>5</v>
      </c>
      <c r="W17" s="8">
        <v>5</v>
      </c>
      <c r="X17" s="8">
        <v>4</v>
      </c>
      <c r="Y17" s="8">
        <v>4</v>
      </c>
      <c r="Z17" s="8">
        <v>4</v>
      </c>
      <c r="AA17" s="8">
        <v>4</v>
      </c>
      <c r="AB17" s="8">
        <v>4</v>
      </c>
      <c r="AC17" s="8">
        <v>4</v>
      </c>
      <c r="AD17" s="8">
        <v>4</v>
      </c>
      <c r="AE17" s="8">
        <v>4</v>
      </c>
      <c r="AF17" s="8">
        <v>4</v>
      </c>
      <c r="AG17" s="29">
        <v>4.25</v>
      </c>
    </row>
    <row r="18" spans="1:33" ht="12.75">
      <c r="A18" s="22">
        <v>407002</v>
      </c>
      <c r="B18" s="1" t="s">
        <v>5</v>
      </c>
      <c r="C18" s="1" t="s">
        <v>189</v>
      </c>
      <c r="D18" s="8">
        <v>945.84</v>
      </c>
      <c r="F18" s="8">
        <v>16.02</v>
      </c>
      <c r="G18" s="8">
        <v>80.02</v>
      </c>
      <c r="H18" s="8">
        <v>75.64</v>
      </c>
      <c r="I18" s="8">
        <v>86.02</v>
      </c>
      <c r="J18" s="8">
        <v>86.02</v>
      </c>
      <c r="K18" s="8">
        <v>86.02</v>
      </c>
      <c r="L18" s="8">
        <v>86.02</v>
      </c>
      <c r="M18" s="8">
        <v>86.02</v>
      </c>
      <c r="N18" s="8">
        <v>86.02</v>
      </c>
      <c r="O18" s="8">
        <v>86.02</v>
      </c>
      <c r="P18" s="8">
        <v>86</v>
      </c>
      <c r="Q18" s="8">
        <v>86.02</v>
      </c>
      <c r="R18" s="8"/>
      <c r="S18" s="8"/>
      <c r="U18" s="8">
        <v>1</v>
      </c>
      <c r="V18" s="8">
        <v>2</v>
      </c>
      <c r="W18" s="8">
        <v>2</v>
      </c>
      <c r="X18" s="8">
        <v>2</v>
      </c>
      <c r="Y18" s="8">
        <v>2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>
        <v>2</v>
      </c>
      <c r="AF18" s="8">
        <v>2</v>
      </c>
      <c r="AG18" s="29">
        <v>1.9166666666666667</v>
      </c>
    </row>
    <row r="19" spans="1:33" ht="12.75">
      <c r="A19" s="22">
        <v>407020</v>
      </c>
      <c r="B19" s="1" t="s">
        <v>5</v>
      </c>
      <c r="C19" s="1" t="s">
        <v>189</v>
      </c>
      <c r="D19" s="8">
        <v>374.88</v>
      </c>
      <c r="F19" s="8">
        <v>41.52</v>
      </c>
      <c r="G19" s="8">
        <v>41.52</v>
      </c>
      <c r="H19" s="8">
        <v>41.52</v>
      </c>
      <c r="I19" s="8">
        <v>41.52</v>
      </c>
      <c r="J19" s="8">
        <v>41.52</v>
      </c>
      <c r="K19" s="8">
        <v>41.52</v>
      </c>
      <c r="L19" s="8">
        <v>41.52</v>
      </c>
      <c r="M19" s="8">
        <v>84.24</v>
      </c>
      <c r="N19" s="8">
        <v>0</v>
      </c>
      <c r="O19" s="8">
        <v>0</v>
      </c>
      <c r="P19" s="8">
        <v>0</v>
      </c>
      <c r="Q19" s="8">
        <v>0</v>
      </c>
      <c r="R19" s="8"/>
      <c r="S19" s="8"/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29">
        <v>0.6666666666666666</v>
      </c>
    </row>
    <row r="20" spans="1:33" ht="12.75">
      <c r="A20" s="22">
        <v>407050</v>
      </c>
      <c r="B20" s="1" t="s">
        <v>5</v>
      </c>
      <c r="C20" s="1" t="s">
        <v>189</v>
      </c>
      <c r="D20" s="8">
        <v>346.8</v>
      </c>
      <c r="F20" s="8">
        <v>39.8</v>
      </c>
      <c r="G20" s="8">
        <v>39.9</v>
      </c>
      <c r="H20" s="8">
        <v>39.9</v>
      </c>
      <c r="I20" s="8">
        <v>39.9</v>
      </c>
      <c r="J20" s="8">
        <v>39.94</v>
      </c>
      <c r="K20" s="8">
        <v>39.94</v>
      </c>
      <c r="L20" s="8">
        <v>49.89</v>
      </c>
      <c r="M20" s="8">
        <v>19.8</v>
      </c>
      <c r="N20" s="8">
        <v>9.44</v>
      </c>
      <c r="O20" s="8">
        <v>9.44</v>
      </c>
      <c r="P20" s="8">
        <v>9.42</v>
      </c>
      <c r="Q20" s="8">
        <v>9.43</v>
      </c>
      <c r="R20" s="8"/>
      <c r="S20" s="8"/>
      <c r="U20" s="8">
        <v>2</v>
      </c>
      <c r="V20" s="8">
        <v>2</v>
      </c>
      <c r="W20" s="8">
        <v>2</v>
      </c>
      <c r="X20" s="8">
        <v>2</v>
      </c>
      <c r="Y20" s="8">
        <v>2</v>
      </c>
      <c r="Z20" s="8">
        <v>2</v>
      </c>
      <c r="AA20" s="8">
        <v>2</v>
      </c>
      <c r="AB20" s="8">
        <v>1</v>
      </c>
      <c r="AC20" s="8">
        <v>1</v>
      </c>
      <c r="AD20" s="8">
        <v>1</v>
      </c>
      <c r="AE20" s="8">
        <v>1</v>
      </c>
      <c r="AF20" s="8">
        <v>1</v>
      </c>
      <c r="AG20" s="29">
        <v>1.5833333333333333</v>
      </c>
    </row>
    <row r="21" spans="1:33" ht="12.75">
      <c r="A21" s="22">
        <v>407400</v>
      </c>
      <c r="B21" s="1" t="s">
        <v>5</v>
      </c>
      <c r="C21" s="1" t="s">
        <v>189</v>
      </c>
      <c r="D21" s="8">
        <v>1035.78</v>
      </c>
      <c r="F21" s="8">
        <v>105.96</v>
      </c>
      <c r="G21" s="8">
        <v>80.02</v>
      </c>
      <c r="H21" s="8">
        <v>75.64</v>
      </c>
      <c r="I21" s="8">
        <v>86.02</v>
      </c>
      <c r="J21" s="8">
        <v>86.02</v>
      </c>
      <c r="K21" s="8">
        <v>86.02</v>
      </c>
      <c r="L21" s="8">
        <v>86.02</v>
      </c>
      <c r="M21" s="8">
        <v>86.02</v>
      </c>
      <c r="N21" s="8">
        <v>86.02</v>
      </c>
      <c r="O21" s="8">
        <v>86.02</v>
      </c>
      <c r="P21" s="8">
        <v>86</v>
      </c>
      <c r="Q21" s="8">
        <v>86.02</v>
      </c>
      <c r="R21" s="8"/>
      <c r="S21" s="8"/>
      <c r="U21" s="8">
        <v>2</v>
      </c>
      <c r="V21" s="8">
        <v>2</v>
      </c>
      <c r="W21" s="8">
        <v>2</v>
      </c>
      <c r="X21" s="8">
        <v>2</v>
      </c>
      <c r="Y21" s="8">
        <v>2</v>
      </c>
      <c r="Z21" s="8">
        <v>2</v>
      </c>
      <c r="AA21" s="8">
        <v>2</v>
      </c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29">
        <v>2</v>
      </c>
    </row>
    <row r="22" spans="1:33" ht="12.75">
      <c r="A22" s="22">
        <v>407650</v>
      </c>
      <c r="B22" s="1" t="s">
        <v>5</v>
      </c>
      <c r="C22" s="1" t="s">
        <v>189</v>
      </c>
      <c r="D22" s="8">
        <v>400.46</v>
      </c>
      <c r="F22" s="8">
        <v>66.42</v>
      </c>
      <c r="G22" s="8">
        <v>66.51</v>
      </c>
      <c r="H22" s="8">
        <v>66.51</v>
      </c>
      <c r="I22" s="8">
        <v>66.51</v>
      </c>
      <c r="J22" s="8">
        <v>134.51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/>
      <c r="S22" s="8"/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29">
        <v>0.4166666666666667</v>
      </c>
    </row>
    <row r="23" spans="1:33" ht="12.75">
      <c r="A23" s="22">
        <v>407750</v>
      </c>
      <c r="B23" s="1" t="s">
        <v>5</v>
      </c>
      <c r="C23" s="1" t="s">
        <v>189</v>
      </c>
      <c r="D23" s="8">
        <v>671.18</v>
      </c>
      <c r="F23" s="8">
        <v>65.33</v>
      </c>
      <c r="G23" s="8">
        <v>72.88</v>
      </c>
      <c r="H23" s="8">
        <v>37.82</v>
      </c>
      <c r="I23" s="8">
        <v>28.29</v>
      </c>
      <c r="J23" s="8">
        <v>84.53</v>
      </c>
      <c r="K23" s="8">
        <v>84.53</v>
      </c>
      <c r="L23" s="8">
        <v>84.53</v>
      </c>
      <c r="M23" s="8">
        <v>127.25</v>
      </c>
      <c r="N23" s="8">
        <v>43.01</v>
      </c>
      <c r="O23" s="8">
        <v>43.01</v>
      </c>
      <c r="P23" s="8">
        <v>0</v>
      </c>
      <c r="Q23" s="8">
        <v>0</v>
      </c>
      <c r="R23" s="8"/>
      <c r="S23" s="8"/>
      <c r="U23" s="8">
        <v>2</v>
      </c>
      <c r="V23" s="8">
        <v>2</v>
      </c>
      <c r="W23" s="8">
        <v>1</v>
      </c>
      <c r="X23" s="8">
        <v>1</v>
      </c>
      <c r="Y23" s="8">
        <v>2</v>
      </c>
      <c r="Z23" s="8">
        <v>2</v>
      </c>
      <c r="AA23" s="8">
        <v>2</v>
      </c>
      <c r="AB23" s="8">
        <v>2</v>
      </c>
      <c r="AC23" s="8">
        <v>1</v>
      </c>
      <c r="AD23" s="8">
        <v>1</v>
      </c>
      <c r="AE23" s="8">
        <v>0</v>
      </c>
      <c r="AF23" s="8">
        <v>0</v>
      </c>
      <c r="AG23" s="29">
        <v>1.3333333333333333</v>
      </c>
    </row>
    <row r="24" spans="1:33" ht="12.75">
      <c r="A24" s="22">
        <v>409150</v>
      </c>
      <c r="B24" s="1" t="s">
        <v>5</v>
      </c>
      <c r="C24" s="1" t="s">
        <v>189</v>
      </c>
      <c r="D24" s="8">
        <v>133.08</v>
      </c>
      <c r="F24" s="8">
        <v>56.42</v>
      </c>
      <c r="G24" s="8">
        <v>76.66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/>
      <c r="S24" s="8"/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29">
        <v>0.16666666666666666</v>
      </c>
    </row>
    <row r="25" spans="1:33" ht="12.75">
      <c r="A25" s="22">
        <v>409200</v>
      </c>
      <c r="B25" s="1" t="s">
        <v>5</v>
      </c>
      <c r="C25" s="1" t="s">
        <v>189</v>
      </c>
      <c r="D25" s="8">
        <v>504.92</v>
      </c>
      <c r="F25" s="8">
        <v>40.01</v>
      </c>
      <c r="G25" s="8">
        <v>40.01</v>
      </c>
      <c r="H25" s="8">
        <v>37.82</v>
      </c>
      <c r="I25" s="8">
        <v>43.01</v>
      </c>
      <c r="J25" s="8">
        <v>43.01</v>
      </c>
      <c r="K25" s="8">
        <v>43.01</v>
      </c>
      <c r="L25" s="8">
        <v>43.01</v>
      </c>
      <c r="M25" s="8">
        <v>43.01</v>
      </c>
      <c r="N25" s="8">
        <v>43.01</v>
      </c>
      <c r="O25" s="8">
        <v>43.01</v>
      </c>
      <c r="P25" s="8">
        <v>43</v>
      </c>
      <c r="Q25" s="8">
        <v>43.01</v>
      </c>
      <c r="R25" s="8"/>
      <c r="S25" s="8"/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>
        <v>1</v>
      </c>
      <c r="AE25" s="8">
        <v>1</v>
      </c>
      <c r="AF25" s="8">
        <v>1</v>
      </c>
      <c r="AG25" s="29">
        <v>1</v>
      </c>
    </row>
    <row r="26" spans="1:33" ht="12.75">
      <c r="A26" s="22">
        <v>409305</v>
      </c>
      <c r="B26" s="1" t="s">
        <v>5</v>
      </c>
      <c r="C26" s="1" t="s">
        <v>189</v>
      </c>
      <c r="D26" s="8">
        <v>874.93</v>
      </c>
      <c r="F26" s="8">
        <v>49.8</v>
      </c>
      <c r="G26" s="8">
        <v>52.26</v>
      </c>
      <c r="H26" s="8">
        <v>52.26</v>
      </c>
      <c r="I26" s="8">
        <v>57.26</v>
      </c>
      <c r="J26" s="8">
        <v>57.3</v>
      </c>
      <c r="K26" s="8">
        <v>57.3</v>
      </c>
      <c r="L26" s="8">
        <v>72.9</v>
      </c>
      <c r="M26" s="8">
        <v>72.59</v>
      </c>
      <c r="N26" s="8">
        <v>72.59</v>
      </c>
      <c r="O26" s="8">
        <v>330.67</v>
      </c>
      <c r="P26" s="8">
        <v>0</v>
      </c>
      <c r="Q26" s="8">
        <v>0</v>
      </c>
      <c r="R26" s="8"/>
      <c r="S26" s="8"/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0</v>
      </c>
      <c r="AF26" s="8">
        <v>0</v>
      </c>
      <c r="AG26" s="29">
        <v>0.8333333333333334</v>
      </c>
    </row>
    <row r="27" spans="1:33" ht="12.75">
      <c r="A27" s="22">
        <v>456789</v>
      </c>
      <c r="B27" s="1" t="s">
        <v>5</v>
      </c>
      <c r="C27" s="1" t="s">
        <v>189</v>
      </c>
      <c r="D27" s="8">
        <v>99.96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99.96</v>
      </c>
      <c r="Q27" s="8">
        <v>0</v>
      </c>
      <c r="R27" s="8"/>
      <c r="S27" s="8"/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1</v>
      </c>
      <c r="AF27" s="8">
        <v>0</v>
      </c>
      <c r="AG27" s="29">
        <v>0.08333333333333333</v>
      </c>
    </row>
    <row r="28" spans="1:33" ht="12.75">
      <c r="A28" s="22">
        <v>500000</v>
      </c>
      <c r="B28" s="1" t="s">
        <v>0</v>
      </c>
      <c r="C28" s="1" t="s">
        <v>190</v>
      </c>
      <c r="D28" s="8">
        <v>1139.2</v>
      </c>
      <c r="F28" s="8">
        <v>0</v>
      </c>
      <c r="G28" s="8">
        <v>-40.33</v>
      </c>
      <c r="H28" s="8">
        <v>52.26</v>
      </c>
      <c r="I28" s="8">
        <v>105.27</v>
      </c>
      <c r="J28" s="8">
        <v>105.31</v>
      </c>
      <c r="K28" s="8">
        <v>136.57</v>
      </c>
      <c r="L28" s="8">
        <v>144.75</v>
      </c>
      <c r="M28" s="8">
        <v>144.31</v>
      </c>
      <c r="N28" s="8">
        <v>144.31</v>
      </c>
      <c r="O28" s="8">
        <v>101.3</v>
      </c>
      <c r="P28" s="8">
        <v>144.22</v>
      </c>
      <c r="Q28" s="8">
        <v>101.23</v>
      </c>
      <c r="R28" s="8"/>
      <c r="S28" s="8"/>
      <c r="U28" s="8">
        <v>0</v>
      </c>
      <c r="V28" s="8">
        <v>0</v>
      </c>
      <c r="W28" s="8">
        <v>1</v>
      </c>
      <c r="X28" s="8">
        <v>2</v>
      </c>
      <c r="Y28" s="8">
        <v>2</v>
      </c>
      <c r="Z28" s="8">
        <v>2</v>
      </c>
      <c r="AA28" s="8">
        <v>2</v>
      </c>
      <c r="AB28" s="8">
        <v>2</v>
      </c>
      <c r="AC28" s="8">
        <v>2</v>
      </c>
      <c r="AD28" s="8">
        <v>1</v>
      </c>
      <c r="AE28" s="8">
        <v>2</v>
      </c>
      <c r="AF28" s="8">
        <v>1</v>
      </c>
      <c r="AG28" s="29">
        <v>1.4166666666666667</v>
      </c>
    </row>
    <row r="29" spans="1:33" ht="12.75">
      <c r="A29" s="22">
        <v>500200</v>
      </c>
      <c r="B29" s="1" t="s">
        <v>0</v>
      </c>
      <c r="C29" s="1" t="s">
        <v>190</v>
      </c>
      <c r="D29" s="8">
        <v>6299.76</v>
      </c>
      <c r="F29" s="8">
        <v>402.42</v>
      </c>
      <c r="G29" s="8">
        <v>410.07</v>
      </c>
      <c r="H29" s="8">
        <v>474.22</v>
      </c>
      <c r="I29" s="8">
        <v>539.03</v>
      </c>
      <c r="J29" s="8">
        <v>550.32</v>
      </c>
      <c r="K29" s="8">
        <v>824.04</v>
      </c>
      <c r="L29" s="8">
        <v>517.28</v>
      </c>
      <c r="M29" s="8">
        <v>509.86</v>
      </c>
      <c r="N29" s="8">
        <v>599.66</v>
      </c>
      <c r="O29" s="8">
        <v>873.62</v>
      </c>
      <c r="P29" s="8">
        <v>515.1</v>
      </c>
      <c r="Q29" s="8">
        <v>84.14</v>
      </c>
      <c r="R29" s="8"/>
      <c r="S29" s="8"/>
      <c r="U29" s="8">
        <v>6</v>
      </c>
      <c r="V29" s="8">
        <v>6</v>
      </c>
      <c r="W29" s="8">
        <v>7</v>
      </c>
      <c r="X29" s="8">
        <v>8</v>
      </c>
      <c r="Y29" s="8">
        <v>8</v>
      </c>
      <c r="Z29" s="8">
        <v>8</v>
      </c>
      <c r="AA29" s="8">
        <v>6</v>
      </c>
      <c r="AB29" s="8">
        <v>6</v>
      </c>
      <c r="AC29" s="8">
        <v>7</v>
      </c>
      <c r="AD29" s="8">
        <v>10</v>
      </c>
      <c r="AE29" s="8">
        <v>6</v>
      </c>
      <c r="AF29" s="8">
        <v>1</v>
      </c>
      <c r="AG29" s="29">
        <v>6.583333333333333</v>
      </c>
    </row>
    <row r="30" spans="1:33" ht="12.75">
      <c r="A30" s="22">
        <v>501000</v>
      </c>
      <c r="B30" s="1" t="s">
        <v>0</v>
      </c>
      <c r="C30" s="1" t="s">
        <v>190</v>
      </c>
      <c r="D30" s="8">
        <v>924.49</v>
      </c>
      <c r="F30" s="8">
        <v>47.78</v>
      </c>
      <c r="G30" s="8">
        <v>78.37</v>
      </c>
      <c r="H30" s="8">
        <v>79.12</v>
      </c>
      <c r="I30" s="8">
        <v>104.73</v>
      </c>
      <c r="J30" s="8">
        <v>55.4</v>
      </c>
      <c r="K30" s="8">
        <v>52.3</v>
      </c>
      <c r="L30" s="8">
        <v>101.74</v>
      </c>
      <c r="M30" s="8">
        <v>101.3</v>
      </c>
      <c r="N30" s="8">
        <v>101.3</v>
      </c>
      <c r="O30" s="8">
        <v>0</v>
      </c>
      <c r="P30" s="8">
        <v>101.22</v>
      </c>
      <c r="Q30" s="8">
        <v>101.23</v>
      </c>
      <c r="R30" s="8"/>
      <c r="S30" s="8"/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0</v>
      </c>
      <c r="AE30" s="8">
        <v>1</v>
      </c>
      <c r="AF30" s="8">
        <v>1</v>
      </c>
      <c r="AG30" s="29">
        <v>0.9166666666666666</v>
      </c>
    </row>
    <row r="31" spans="1:33" ht="12.75">
      <c r="A31" s="22">
        <v>501200</v>
      </c>
      <c r="B31" s="1" t="s">
        <v>0</v>
      </c>
      <c r="C31" s="1" t="s">
        <v>190</v>
      </c>
      <c r="D31" s="8">
        <v>2938.49</v>
      </c>
      <c r="F31" s="8">
        <v>448.69</v>
      </c>
      <c r="G31" s="8">
        <v>118.76</v>
      </c>
      <c r="H31" s="8">
        <v>66.5</v>
      </c>
      <c r="I31" s="8">
        <v>76.5</v>
      </c>
      <c r="J31" s="8">
        <v>81.7</v>
      </c>
      <c r="K31" s="8">
        <v>123.71</v>
      </c>
      <c r="L31" s="8">
        <v>247.48</v>
      </c>
      <c r="M31" s="8">
        <v>246.36</v>
      </c>
      <c r="N31" s="8">
        <v>891.17</v>
      </c>
      <c r="O31" s="8">
        <v>368.2</v>
      </c>
      <c r="P31" s="8">
        <v>269.42</v>
      </c>
      <c r="Q31" s="8">
        <v>0</v>
      </c>
      <c r="R31" s="8"/>
      <c r="S31" s="8"/>
      <c r="U31" s="8">
        <v>4</v>
      </c>
      <c r="V31" s="8">
        <v>2</v>
      </c>
      <c r="W31" s="8">
        <v>1</v>
      </c>
      <c r="X31" s="8">
        <v>1</v>
      </c>
      <c r="Y31" s="8">
        <v>1</v>
      </c>
      <c r="Z31" s="8">
        <v>2</v>
      </c>
      <c r="AA31" s="8">
        <v>3</v>
      </c>
      <c r="AB31" s="8">
        <v>3</v>
      </c>
      <c r="AC31" s="8">
        <v>3</v>
      </c>
      <c r="AD31" s="8">
        <v>4</v>
      </c>
      <c r="AE31" s="8">
        <v>3</v>
      </c>
      <c r="AF31" s="8">
        <v>0</v>
      </c>
      <c r="AG31" s="29">
        <v>2.25</v>
      </c>
    </row>
    <row r="32" spans="1:33" ht="12.75">
      <c r="A32" s="22">
        <v>501400</v>
      </c>
      <c r="B32" s="1" t="s">
        <v>0</v>
      </c>
      <c r="C32" s="1" t="s">
        <v>190</v>
      </c>
      <c r="D32" s="8">
        <v>3399.47</v>
      </c>
      <c r="F32" s="8">
        <v>246.69</v>
      </c>
      <c r="G32" s="8">
        <v>272.17</v>
      </c>
      <c r="H32" s="8">
        <v>272.17</v>
      </c>
      <c r="I32" s="8">
        <v>292.17</v>
      </c>
      <c r="J32" s="8">
        <v>313.08</v>
      </c>
      <c r="K32" s="8">
        <v>286.6</v>
      </c>
      <c r="L32" s="8">
        <v>371.24</v>
      </c>
      <c r="M32" s="8">
        <v>359.61</v>
      </c>
      <c r="N32" s="8">
        <v>369.37</v>
      </c>
      <c r="O32" s="8">
        <v>268.07</v>
      </c>
      <c r="P32" s="8">
        <v>348.3</v>
      </c>
      <c r="Q32" s="8">
        <v>0</v>
      </c>
      <c r="R32" s="8"/>
      <c r="S32" s="8"/>
      <c r="U32" s="8">
        <v>4</v>
      </c>
      <c r="V32" s="8">
        <v>4</v>
      </c>
      <c r="W32" s="8">
        <v>4</v>
      </c>
      <c r="X32" s="8">
        <v>4</v>
      </c>
      <c r="Y32" s="8">
        <v>4</v>
      </c>
      <c r="Z32" s="8">
        <v>4</v>
      </c>
      <c r="AA32" s="8">
        <v>4</v>
      </c>
      <c r="AB32" s="8">
        <v>4</v>
      </c>
      <c r="AC32" s="8">
        <v>4</v>
      </c>
      <c r="AD32" s="8">
        <v>3</v>
      </c>
      <c r="AE32" s="8">
        <v>4</v>
      </c>
      <c r="AF32" s="8">
        <v>0</v>
      </c>
      <c r="AG32" s="29">
        <v>3.5833333333333335</v>
      </c>
    </row>
    <row r="33" spans="1:33" ht="12.75">
      <c r="A33" s="22">
        <v>501500</v>
      </c>
      <c r="B33" s="1" t="s">
        <v>0</v>
      </c>
      <c r="C33" s="1" t="s">
        <v>190</v>
      </c>
      <c r="D33" s="8">
        <v>2457.5</v>
      </c>
      <c r="F33" s="8">
        <v>230.59</v>
      </c>
      <c r="G33" s="8">
        <v>249.4</v>
      </c>
      <c r="H33" s="8">
        <v>251.4</v>
      </c>
      <c r="I33" s="8">
        <v>456.48</v>
      </c>
      <c r="J33" s="8">
        <v>333.15</v>
      </c>
      <c r="K33" s="8">
        <v>238.62</v>
      </c>
      <c r="L33" s="8">
        <v>101.74</v>
      </c>
      <c r="M33" s="8">
        <v>101.3</v>
      </c>
      <c r="N33" s="8">
        <v>101.3</v>
      </c>
      <c r="O33" s="8">
        <v>292.3</v>
      </c>
      <c r="P33" s="8">
        <v>101.22</v>
      </c>
      <c r="Q33" s="8">
        <v>0</v>
      </c>
      <c r="R33" s="8"/>
      <c r="S33" s="8"/>
      <c r="U33" s="8">
        <v>4</v>
      </c>
      <c r="V33" s="8">
        <v>4</v>
      </c>
      <c r="W33" s="8">
        <v>4</v>
      </c>
      <c r="X33" s="8">
        <v>4</v>
      </c>
      <c r="Y33" s="8">
        <v>3</v>
      </c>
      <c r="Z33" s="8">
        <v>2</v>
      </c>
      <c r="AA33" s="8">
        <v>1</v>
      </c>
      <c r="AB33" s="8">
        <v>1</v>
      </c>
      <c r="AC33" s="8">
        <v>1</v>
      </c>
      <c r="AD33" s="8">
        <v>3</v>
      </c>
      <c r="AE33" s="8">
        <v>1</v>
      </c>
      <c r="AF33" s="8">
        <v>0</v>
      </c>
      <c r="AG33" s="29">
        <v>2.3333333333333335</v>
      </c>
    </row>
    <row r="34" spans="1:33" ht="12.75">
      <c r="A34" s="22">
        <v>502101</v>
      </c>
      <c r="B34" s="1" t="s">
        <v>0</v>
      </c>
      <c r="C34" s="1" t="s">
        <v>190</v>
      </c>
      <c r="D34" s="8">
        <v>208.95</v>
      </c>
      <c r="F34" s="8">
        <v>0</v>
      </c>
      <c r="G34" s="8">
        <v>208.95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/>
      <c r="S34" s="8"/>
      <c r="U34" s="8">
        <v>0</v>
      </c>
      <c r="V34" s="8">
        <v>1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29">
        <v>0.08333333333333333</v>
      </c>
    </row>
    <row r="35" spans="1:33" ht="12.75">
      <c r="A35" s="22">
        <v>502202</v>
      </c>
      <c r="B35" s="1" t="s">
        <v>0</v>
      </c>
      <c r="C35" s="1" t="s">
        <v>190</v>
      </c>
      <c r="D35" s="8">
        <v>3077.02</v>
      </c>
      <c r="F35" s="8">
        <v>212.88</v>
      </c>
      <c r="G35" s="8">
        <v>252.24</v>
      </c>
      <c r="H35" s="8">
        <v>304.75</v>
      </c>
      <c r="I35" s="8">
        <v>482.66</v>
      </c>
      <c r="J35" s="8">
        <v>403.49</v>
      </c>
      <c r="K35" s="8">
        <v>283.26</v>
      </c>
      <c r="L35" s="8">
        <v>223.79</v>
      </c>
      <c r="M35" s="8">
        <v>228.5</v>
      </c>
      <c r="N35" s="8">
        <v>228.58</v>
      </c>
      <c r="O35" s="8">
        <v>228.5</v>
      </c>
      <c r="P35" s="8">
        <v>228.37</v>
      </c>
      <c r="Q35" s="8">
        <v>0</v>
      </c>
      <c r="R35" s="8"/>
      <c r="S35" s="8"/>
      <c r="U35" s="8">
        <v>4</v>
      </c>
      <c r="V35" s="8">
        <v>4</v>
      </c>
      <c r="W35" s="8">
        <v>5</v>
      </c>
      <c r="X35" s="8">
        <v>6</v>
      </c>
      <c r="Y35" s="8">
        <v>5</v>
      </c>
      <c r="Z35" s="8">
        <v>4</v>
      </c>
      <c r="AA35" s="8">
        <v>3</v>
      </c>
      <c r="AB35" s="8">
        <v>3</v>
      </c>
      <c r="AC35" s="8">
        <v>3</v>
      </c>
      <c r="AD35" s="8">
        <v>3</v>
      </c>
      <c r="AE35" s="8">
        <v>3</v>
      </c>
      <c r="AF35" s="8">
        <v>0</v>
      </c>
      <c r="AG35" s="29">
        <v>3.5833333333333335</v>
      </c>
    </row>
    <row r="36" spans="1:33" ht="12.75">
      <c r="A36" s="22">
        <v>502700</v>
      </c>
      <c r="B36" s="1" t="s">
        <v>0</v>
      </c>
      <c r="C36" s="1" t="s">
        <v>190</v>
      </c>
      <c r="D36" s="8">
        <v>848.19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84.13</v>
      </c>
      <c r="Q36" s="8">
        <v>764.06</v>
      </c>
      <c r="R36" s="8"/>
      <c r="S36" s="8"/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1</v>
      </c>
      <c r="AF36" s="8">
        <v>5</v>
      </c>
      <c r="AG36" s="29">
        <v>0.5</v>
      </c>
    </row>
    <row r="37" spans="1:33" ht="12.75">
      <c r="A37" s="22">
        <v>503000</v>
      </c>
      <c r="B37" s="1" t="s">
        <v>0</v>
      </c>
      <c r="C37" s="1" t="s">
        <v>190</v>
      </c>
      <c r="D37" s="8">
        <v>7505.13</v>
      </c>
      <c r="F37" s="8">
        <v>547.15</v>
      </c>
      <c r="G37" s="8">
        <v>567.62</v>
      </c>
      <c r="H37" s="8">
        <v>461.58</v>
      </c>
      <c r="I37" s="8">
        <v>478.83</v>
      </c>
      <c r="J37" s="8">
        <v>469.78</v>
      </c>
      <c r="K37" s="8">
        <v>771.48</v>
      </c>
      <c r="L37" s="8">
        <v>701.17</v>
      </c>
      <c r="M37" s="8">
        <v>868.22</v>
      </c>
      <c r="N37" s="8">
        <v>926.91</v>
      </c>
      <c r="O37" s="8">
        <v>856.2</v>
      </c>
      <c r="P37" s="8">
        <v>856.19</v>
      </c>
      <c r="Q37" s="8">
        <v>0</v>
      </c>
      <c r="R37" s="8"/>
      <c r="S37" s="8"/>
      <c r="U37" s="8">
        <v>8</v>
      </c>
      <c r="V37" s="8">
        <v>8</v>
      </c>
      <c r="W37" s="8">
        <v>6</v>
      </c>
      <c r="X37" s="8">
        <v>6</v>
      </c>
      <c r="Y37" s="8">
        <v>6</v>
      </c>
      <c r="Z37" s="8">
        <v>6</v>
      </c>
      <c r="AA37" s="8">
        <v>6</v>
      </c>
      <c r="AB37" s="8">
        <v>6</v>
      </c>
      <c r="AC37" s="8">
        <v>6</v>
      </c>
      <c r="AD37" s="8">
        <v>5</v>
      </c>
      <c r="AE37" s="8">
        <v>5</v>
      </c>
      <c r="AF37" s="8">
        <v>0</v>
      </c>
      <c r="AG37" s="29">
        <v>5.666666666666667</v>
      </c>
    </row>
    <row r="38" spans="1:33" ht="12.75">
      <c r="A38" s="22">
        <v>503101</v>
      </c>
      <c r="B38" s="1" t="s">
        <v>0</v>
      </c>
      <c r="C38" s="1" t="s">
        <v>190</v>
      </c>
      <c r="D38" s="8">
        <v>127.17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127.17</v>
      </c>
      <c r="R38" s="8"/>
      <c r="S38" s="8"/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2</v>
      </c>
      <c r="AG38" s="29">
        <v>0.16666666666666666</v>
      </c>
    </row>
    <row r="39" spans="1:33" ht="12.75">
      <c r="A39" s="22">
        <v>503201</v>
      </c>
      <c r="B39" s="1" t="s">
        <v>0</v>
      </c>
      <c r="C39" s="1" t="s">
        <v>190</v>
      </c>
      <c r="D39" s="8">
        <v>202.46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202.46</v>
      </c>
      <c r="R39" s="8"/>
      <c r="S39" s="8"/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2</v>
      </c>
      <c r="AG39" s="29">
        <v>0.16666666666666666</v>
      </c>
    </row>
    <row r="40" spans="1:33" ht="12.75">
      <c r="A40" s="22">
        <v>503401</v>
      </c>
      <c r="B40" s="1" t="s">
        <v>0</v>
      </c>
      <c r="C40" s="1" t="s">
        <v>190</v>
      </c>
      <c r="D40" s="8">
        <v>89.63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89.63</v>
      </c>
      <c r="R40" s="8"/>
      <c r="S40" s="8"/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1</v>
      </c>
      <c r="AG40" s="29">
        <v>0.08333333333333333</v>
      </c>
    </row>
    <row r="41" spans="1:33" ht="12.75">
      <c r="A41" s="22">
        <v>504000</v>
      </c>
      <c r="B41" s="1" t="s">
        <v>0</v>
      </c>
      <c r="C41" s="1" t="s">
        <v>190</v>
      </c>
      <c r="D41" s="8">
        <v>43.01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43.01</v>
      </c>
      <c r="P41" s="8">
        <v>0</v>
      </c>
      <c r="Q41" s="8">
        <v>0</v>
      </c>
      <c r="R41" s="8"/>
      <c r="S41" s="8"/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1</v>
      </c>
      <c r="AE41" s="8">
        <v>0</v>
      </c>
      <c r="AF41" s="8">
        <v>0</v>
      </c>
      <c r="AG41" s="29">
        <v>0.08333333333333333</v>
      </c>
    </row>
    <row r="42" spans="1:33" ht="12.75">
      <c r="A42" s="22">
        <v>504401</v>
      </c>
      <c r="B42" s="1" t="s">
        <v>0</v>
      </c>
      <c r="C42" s="1" t="s">
        <v>190</v>
      </c>
      <c r="D42" s="8">
        <v>219.11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65.88</v>
      </c>
      <c r="N42" s="8">
        <v>0</v>
      </c>
      <c r="O42" s="8">
        <v>0</v>
      </c>
      <c r="P42" s="8">
        <v>0</v>
      </c>
      <c r="Q42" s="8">
        <v>153.23</v>
      </c>
      <c r="R42" s="8"/>
      <c r="S42" s="8"/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0</v>
      </c>
      <c r="AE42" s="8">
        <v>0</v>
      </c>
      <c r="AF42" s="8">
        <v>2</v>
      </c>
      <c r="AG42" s="29">
        <v>0.25</v>
      </c>
    </row>
    <row r="43" spans="1:33" ht="12.75">
      <c r="A43" s="22">
        <v>504600</v>
      </c>
      <c r="B43" s="1" t="s">
        <v>0</v>
      </c>
      <c r="C43" s="1" t="s">
        <v>190</v>
      </c>
      <c r="D43" s="8">
        <v>101.23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101.23</v>
      </c>
      <c r="R43" s="8"/>
      <c r="S43" s="8"/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1</v>
      </c>
      <c r="AG43" s="29">
        <v>0.08333333333333333</v>
      </c>
    </row>
    <row r="44" spans="1:33" ht="12.75">
      <c r="A44" s="22">
        <v>505401</v>
      </c>
      <c r="B44" s="1" t="s">
        <v>0</v>
      </c>
      <c r="C44" s="1" t="s">
        <v>190</v>
      </c>
      <c r="D44" s="8">
        <v>43.01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43.01</v>
      </c>
      <c r="R44" s="8"/>
      <c r="S44" s="8"/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1</v>
      </c>
      <c r="AG44" s="29">
        <v>0.08333333333333333</v>
      </c>
    </row>
    <row r="45" spans="1:33" ht="12.75">
      <c r="A45" s="22">
        <v>505601</v>
      </c>
      <c r="B45" s="1" t="s">
        <v>0</v>
      </c>
      <c r="C45" s="1" t="s">
        <v>190</v>
      </c>
      <c r="D45" s="8">
        <v>84.14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84.14</v>
      </c>
      <c r="R45" s="8"/>
      <c r="S45" s="8"/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1</v>
      </c>
      <c r="AG45" s="29">
        <v>0.08333333333333333</v>
      </c>
    </row>
    <row r="46" spans="1:33" ht="12.75">
      <c r="A46" s="22">
        <v>505911</v>
      </c>
      <c r="B46" s="1" t="s">
        <v>0</v>
      </c>
      <c r="C46" s="1" t="s">
        <v>190</v>
      </c>
      <c r="D46" s="8">
        <v>72.54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72.54</v>
      </c>
      <c r="R46" s="8"/>
      <c r="S46" s="8"/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1</v>
      </c>
      <c r="AG46" s="29">
        <v>0.08333333333333333</v>
      </c>
    </row>
    <row r="47" spans="1:33" ht="12.75">
      <c r="A47" s="22">
        <v>506000</v>
      </c>
      <c r="B47" s="1" t="s">
        <v>0</v>
      </c>
      <c r="C47" s="1" t="s">
        <v>190</v>
      </c>
      <c r="D47" s="8">
        <v>4252.21</v>
      </c>
      <c r="F47" s="8">
        <v>235.67</v>
      </c>
      <c r="G47" s="8">
        <v>238.36</v>
      </c>
      <c r="H47" s="8">
        <v>193.21</v>
      </c>
      <c r="I47" s="8">
        <v>301.12</v>
      </c>
      <c r="J47" s="8">
        <v>253.69</v>
      </c>
      <c r="K47" s="8">
        <v>414.2</v>
      </c>
      <c r="L47" s="8">
        <v>474.18</v>
      </c>
      <c r="M47" s="8">
        <v>472.28</v>
      </c>
      <c r="N47" s="8">
        <v>472.28</v>
      </c>
      <c r="O47" s="8">
        <v>598.86</v>
      </c>
      <c r="P47" s="8">
        <v>598.36</v>
      </c>
      <c r="Q47" s="8">
        <v>0</v>
      </c>
      <c r="R47" s="8"/>
      <c r="S47" s="8"/>
      <c r="U47" s="8">
        <v>3</v>
      </c>
      <c r="V47" s="8">
        <v>3</v>
      </c>
      <c r="W47" s="8">
        <v>3</v>
      </c>
      <c r="X47" s="8">
        <v>4</v>
      </c>
      <c r="Y47" s="8">
        <v>4</v>
      </c>
      <c r="Z47" s="8">
        <v>5</v>
      </c>
      <c r="AA47" s="8">
        <v>5</v>
      </c>
      <c r="AB47" s="8">
        <v>5</v>
      </c>
      <c r="AC47" s="8">
        <v>5</v>
      </c>
      <c r="AD47" s="8">
        <v>6</v>
      </c>
      <c r="AE47" s="8">
        <v>6</v>
      </c>
      <c r="AF47" s="8">
        <v>0</v>
      </c>
      <c r="AG47" s="29">
        <v>4.083333333333333</v>
      </c>
    </row>
    <row r="48" spans="1:33" ht="12.75">
      <c r="A48" s="22">
        <v>506010</v>
      </c>
      <c r="B48" s="1" t="s">
        <v>0</v>
      </c>
      <c r="C48" s="1" t="s">
        <v>190</v>
      </c>
      <c r="D48" s="8">
        <v>185.37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185.37</v>
      </c>
      <c r="R48" s="8"/>
      <c r="S48" s="8"/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2</v>
      </c>
      <c r="AG48" s="29">
        <v>0.16666666666666666</v>
      </c>
    </row>
    <row r="49" spans="1:33" ht="12.75">
      <c r="A49" s="22">
        <v>506200</v>
      </c>
      <c r="B49" s="1" t="s">
        <v>0</v>
      </c>
      <c r="C49" s="1" t="s">
        <v>190</v>
      </c>
      <c r="D49" s="8">
        <v>101.23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101.23</v>
      </c>
      <c r="R49" s="8"/>
      <c r="S49" s="8"/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1</v>
      </c>
      <c r="AG49" s="29">
        <v>0.08333333333333333</v>
      </c>
    </row>
    <row r="50" spans="1:33" ht="12.75">
      <c r="A50" s="22">
        <v>506210</v>
      </c>
      <c r="B50" s="1" t="s">
        <v>0</v>
      </c>
      <c r="C50" s="1" t="s">
        <v>190</v>
      </c>
      <c r="D50" s="8">
        <v>3237.65</v>
      </c>
      <c r="F50" s="8">
        <v>213.97</v>
      </c>
      <c r="G50" s="8">
        <v>223.28</v>
      </c>
      <c r="H50" s="8">
        <v>239.52</v>
      </c>
      <c r="I50" s="8">
        <v>251.02</v>
      </c>
      <c r="J50" s="8">
        <v>247.97</v>
      </c>
      <c r="K50" s="8">
        <v>288.57</v>
      </c>
      <c r="L50" s="8">
        <v>398.08</v>
      </c>
      <c r="M50" s="8">
        <v>396.26</v>
      </c>
      <c r="N50" s="8">
        <v>396.26</v>
      </c>
      <c r="O50" s="8">
        <v>185.49</v>
      </c>
      <c r="P50" s="8">
        <v>185.35</v>
      </c>
      <c r="Q50" s="8">
        <v>211.88</v>
      </c>
      <c r="R50" s="8"/>
      <c r="S50" s="8"/>
      <c r="U50" s="8">
        <v>4</v>
      </c>
      <c r="V50" s="8">
        <v>4</v>
      </c>
      <c r="W50" s="8">
        <v>4</v>
      </c>
      <c r="X50" s="8">
        <v>4</v>
      </c>
      <c r="Y50" s="8">
        <v>4</v>
      </c>
      <c r="Z50" s="8">
        <v>4</v>
      </c>
      <c r="AA50" s="8">
        <v>4</v>
      </c>
      <c r="AB50" s="8">
        <v>4</v>
      </c>
      <c r="AC50" s="8">
        <v>4</v>
      </c>
      <c r="AD50" s="8">
        <v>2</v>
      </c>
      <c r="AE50" s="8">
        <v>2</v>
      </c>
      <c r="AF50" s="8">
        <v>2</v>
      </c>
      <c r="AG50" s="29">
        <v>3.5</v>
      </c>
    </row>
    <row r="51" spans="1:33" ht="12.75">
      <c r="A51" s="22">
        <v>506230</v>
      </c>
      <c r="B51" s="1" t="s">
        <v>0</v>
      </c>
      <c r="C51" s="1" t="s">
        <v>190</v>
      </c>
      <c r="D51" s="8">
        <v>101.23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101.23</v>
      </c>
      <c r="R51" s="8"/>
      <c r="S51" s="8"/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29">
        <v>0.08333333333333333</v>
      </c>
    </row>
    <row r="52" spans="1:33" ht="12.75">
      <c r="A52" s="22">
        <v>506900</v>
      </c>
      <c r="B52" s="1" t="s">
        <v>0</v>
      </c>
      <c r="C52" s="1" t="s">
        <v>190</v>
      </c>
      <c r="D52" s="8">
        <v>185.37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185.37</v>
      </c>
      <c r="R52" s="8"/>
      <c r="S52" s="8"/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2</v>
      </c>
      <c r="AG52" s="29">
        <v>0.16666666666666666</v>
      </c>
    </row>
    <row r="53" spans="1:33" ht="12.75">
      <c r="A53" s="22">
        <v>507000</v>
      </c>
      <c r="B53" s="1" t="s">
        <v>0</v>
      </c>
      <c r="C53" s="1" t="s">
        <v>190</v>
      </c>
      <c r="D53" s="8">
        <v>9345.86</v>
      </c>
      <c r="F53" s="8">
        <v>849.48</v>
      </c>
      <c r="G53" s="8">
        <v>947.12</v>
      </c>
      <c r="H53" s="8">
        <v>663.54</v>
      </c>
      <c r="I53" s="8">
        <v>848.84</v>
      </c>
      <c r="J53" s="8">
        <v>766.8</v>
      </c>
      <c r="K53" s="8">
        <v>939.47</v>
      </c>
      <c r="L53" s="8">
        <v>817.13</v>
      </c>
      <c r="M53" s="8">
        <v>1023.63</v>
      </c>
      <c r="N53" s="8">
        <v>802.13</v>
      </c>
      <c r="O53" s="8">
        <v>802.1</v>
      </c>
      <c r="P53" s="8">
        <v>885.62</v>
      </c>
      <c r="Q53" s="8">
        <v>0</v>
      </c>
      <c r="R53" s="8"/>
      <c r="S53" s="8"/>
      <c r="U53" s="8">
        <v>13</v>
      </c>
      <c r="V53" s="8">
        <v>13</v>
      </c>
      <c r="W53" s="8">
        <v>11</v>
      </c>
      <c r="X53" s="8">
        <v>12</v>
      </c>
      <c r="Y53" s="8">
        <v>11</v>
      </c>
      <c r="Z53" s="8">
        <v>11</v>
      </c>
      <c r="AA53" s="8">
        <v>9</v>
      </c>
      <c r="AB53" s="8">
        <v>10</v>
      </c>
      <c r="AC53" s="8">
        <v>9</v>
      </c>
      <c r="AD53" s="8">
        <v>9</v>
      </c>
      <c r="AE53" s="8">
        <v>10</v>
      </c>
      <c r="AF53" s="8">
        <v>0</v>
      </c>
      <c r="AG53" s="29">
        <v>9.833333333333334</v>
      </c>
    </row>
    <row r="54" spans="1:33" ht="12.75">
      <c r="A54" s="22">
        <v>507410</v>
      </c>
      <c r="B54" s="1" t="s">
        <v>0</v>
      </c>
      <c r="C54" s="1" t="s">
        <v>190</v>
      </c>
      <c r="D54" s="8">
        <v>399.04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53.3</v>
      </c>
      <c r="M54" s="8">
        <v>52.3</v>
      </c>
      <c r="N54" s="8">
        <v>293.44</v>
      </c>
      <c r="O54" s="8">
        <v>0</v>
      </c>
      <c r="P54" s="8">
        <v>0</v>
      </c>
      <c r="Q54" s="8">
        <v>0</v>
      </c>
      <c r="R54" s="8"/>
      <c r="S54" s="8"/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1</v>
      </c>
      <c r="AD54" s="8">
        <v>0</v>
      </c>
      <c r="AE54" s="8">
        <v>0</v>
      </c>
      <c r="AF54" s="8">
        <v>0</v>
      </c>
      <c r="AG54" s="29">
        <v>0.25</v>
      </c>
    </row>
    <row r="55" spans="1:33" ht="12.75">
      <c r="A55" s="22">
        <v>507750</v>
      </c>
      <c r="B55" s="1" t="s">
        <v>0</v>
      </c>
      <c r="C55" s="1" t="s">
        <v>190</v>
      </c>
      <c r="D55" s="8">
        <v>404.92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404.92</v>
      </c>
      <c r="R55" s="8"/>
      <c r="S55" s="8"/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4</v>
      </c>
      <c r="AG55" s="29">
        <v>0.3333333333333333</v>
      </c>
    </row>
    <row r="56" spans="1:33" ht="12.75">
      <c r="A56" s="22">
        <v>508000</v>
      </c>
      <c r="B56" s="1" t="s">
        <v>0</v>
      </c>
      <c r="C56" s="1" t="s">
        <v>190</v>
      </c>
      <c r="D56" s="8">
        <v>437.79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437.79</v>
      </c>
      <c r="R56" s="8"/>
      <c r="S56" s="8"/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5</v>
      </c>
      <c r="AG56" s="29">
        <v>0.4166666666666667</v>
      </c>
    </row>
    <row r="57" spans="1:33" ht="12.75">
      <c r="A57" s="22">
        <v>508300</v>
      </c>
      <c r="B57" s="1" t="s">
        <v>0</v>
      </c>
      <c r="C57" s="1" t="s">
        <v>190</v>
      </c>
      <c r="D57" s="8">
        <v>116.62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116.62</v>
      </c>
      <c r="R57" s="8"/>
      <c r="S57" s="8"/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</v>
      </c>
      <c r="AG57" s="29">
        <v>0.08333333333333333</v>
      </c>
    </row>
    <row r="58" spans="1:33" ht="12.75">
      <c r="A58" s="22">
        <v>509000</v>
      </c>
      <c r="B58" s="1" t="s">
        <v>0</v>
      </c>
      <c r="C58" s="1" t="s">
        <v>190</v>
      </c>
      <c r="D58" s="8">
        <v>1364.34</v>
      </c>
      <c r="F58" s="8">
        <v>49.8</v>
      </c>
      <c r="G58" s="8">
        <v>78.37</v>
      </c>
      <c r="H58" s="8">
        <v>78.37</v>
      </c>
      <c r="I58" s="8">
        <v>78.37</v>
      </c>
      <c r="J58" s="8">
        <v>90.33</v>
      </c>
      <c r="K58" s="8">
        <v>66.56</v>
      </c>
      <c r="L58" s="8">
        <v>88.79</v>
      </c>
      <c r="M58" s="8">
        <v>88.47</v>
      </c>
      <c r="N58" s="8">
        <v>88.47</v>
      </c>
      <c r="O58" s="8">
        <v>0</v>
      </c>
      <c r="P58" s="8">
        <v>471.44</v>
      </c>
      <c r="Q58" s="8">
        <v>185.37</v>
      </c>
      <c r="R58" s="8"/>
      <c r="S58" s="8"/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>
        <v>0</v>
      </c>
      <c r="AE58" s="8">
        <v>3</v>
      </c>
      <c r="AF58" s="8">
        <v>2</v>
      </c>
      <c r="AG58" s="29">
        <v>1.1666666666666667</v>
      </c>
    </row>
    <row r="59" spans="1:33" ht="12.75">
      <c r="A59" s="22">
        <v>509020</v>
      </c>
      <c r="B59" s="1" t="s">
        <v>0</v>
      </c>
      <c r="C59" s="1" t="s">
        <v>190</v>
      </c>
      <c r="D59" s="8">
        <v>431.02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431.02</v>
      </c>
      <c r="R59" s="8"/>
      <c r="S59" s="8"/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5</v>
      </c>
      <c r="AG59" s="29">
        <v>0.4166666666666667</v>
      </c>
    </row>
    <row r="60" spans="1:33" ht="12.75">
      <c r="A60" s="22">
        <v>509200</v>
      </c>
      <c r="B60" s="1" t="s">
        <v>0</v>
      </c>
      <c r="C60" s="1" t="s">
        <v>190</v>
      </c>
      <c r="D60" s="8">
        <v>711.16</v>
      </c>
      <c r="F60" s="8">
        <v>0</v>
      </c>
      <c r="G60" s="8">
        <v>0</v>
      </c>
      <c r="H60" s="8">
        <v>101.67</v>
      </c>
      <c r="I60" s="8">
        <v>101.67</v>
      </c>
      <c r="J60" s="8">
        <v>101.74</v>
      </c>
      <c r="K60" s="8">
        <v>101.74</v>
      </c>
      <c r="L60" s="8">
        <v>101.74</v>
      </c>
      <c r="M60" s="8">
        <v>101.3</v>
      </c>
      <c r="N60" s="8">
        <v>101.3</v>
      </c>
      <c r="O60" s="8">
        <v>0</v>
      </c>
      <c r="P60" s="8">
        <v>0</v>
      </c>
      <c r="Q60" s="8">
        <v>0</v>
      </c>
      <c r="R60" s="8"/>
      <c r="S60" s="8"/>
      <c r="U60" s="8">
        <v>0</v>
      </c>
      <c r="V60" s="8">
        <v>0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>
        <v>0</v>
      </c>
      <c r="AE60" s="8">
        <v>0</v>
      </c>
      <c r="AF60" s="8">
        <v>0</v>
      </c>
      <c r="AG60" s="29">
        <v>0.5833333333333334</v>
      </c>
    </row>
    <row r="61" spans="1:33" ht="12.75">
      <c r="A61" s="22">
        <v>509400</v>
      </c>
      <c r="B61" s="1" t="s">
        <v>0</v>
      </c>
      <c r="C61" s="1" t="s">
        <v>190</v>
      </c>
      <c r="D61" s="8">
        <v>1195.97</v>
      </c>
      <c r="F61" s="8">
        <v>202.56</v>
      </c>
      <c r="G61" s="8">
        <v>44.55</v>
      </c>
      <c r="H61" s="8">
        <v>296.53</v>
      </c>
      <c r="I61" s="8">
        <v>178.1</v>
      </c>
      <c r="J61" s="8">
        <v>183.29</v>
      </c>
      <c r="K61" s="8">
        <v>72.88</v>
      </c>
      <c r="L61" s="8">
        <v>72.88</v>
      </c>
      <c r="M61" s="8">
        <v>72.59</v>
      </c>
      <c r="N61" s="8">
        <v>72.59</v>
      </c>
      <c r="O61" s="8">
        <v>0</v>
      </c>
      <c r="P61" s="8">
        <v>0</v>
      </c>
      <c r="Q61" s="8">
        <v>0</v>
      </c>
      <c r="R61" s="8"/>
      <c r="S61" s="8"/>
      <c r="U61" s="8">
        <v>4</v>
      </c>
      <c r="V61" s="8">
        <v>4</v>
      </c>
      <c r="W61" s="8">
        <v>6</v>
      </c>
      <c r="X61" s="8">
        <v>3</v>
      </c>
      <c r="Y61" s="8">
        <v>3</v>
      </c>
      <c r="Z61" s="8">
        <v>1</v>
      </c>
      <c r="AA61" s="8">
        <v>1</v>
      </c>
      <c r="AB61" s="8">
        <v>1</v>
      </c>
      <c r="AC61" s="8">
        <v>1</v>
      </c>
      <c r="AD61" s="8">
        <v>0</v>
      </c>
      <c r="AE61" s="8">
        <v>0</v>
      </c>
      <c r="AF61" s="8">
        <v>0</v>
      </c>
      <c r="AG61" s="29">
        <v>2</v>
      </c>
    </row>
    <row r="62" spans="1:33" ht="12.75">
      <c r="A62" s="22">
        <v>703001</v>
      </c>
      <c r="B62" s="1" t="s">
        <v>7</v>
      </c>
      <c r="C62" s="1" t="s">
        <v>9</v>
      </c>
      <c r="D62" s="8">
        <v>1335.83</v>
      </c>
      <c r="F62" s="8">
        <v>103.32</v>
      </c>
      <c r="G62" s="8">
        <v>103.78</v>
      </c>
      <c r="H62" s="8">
        <v>103.66</v>
      </c>
      <c r="I62" s="8">
        <v>105.54</v>
      </c>
      <c r="J62" s="8">
        <v>104.04</v>
      </c>
      <c r="K62" s="8">
        <v>103.62</v>
      </c>
      <c r="L62" s="8">
        <v>103.52</v>
      </c>
      <c r="M62" s="8">
        <v>103.89</v>
      </c>
      <c r="N62" s="8">
        <v>70.36</v>
      </c>
      <c r="O62" s="8">
        <v>142.53</v>
      </c>
      <c r="P62" s="8">
        <v>143.04</v>
      </c>
      <c r="Q62" s="8">
        <v>148.53</v>
      </c>
      <c r="R62" s="8"/>
      <c r="S62" s="8"/>
      <c r="U62" s="8">
        <v>3</v>
      </c>
      <c r="V62" s="8">
        <v>3</v>
      </c>
      <c r="W62" s="8">
        <v>3</v>
      </c>
      <c r="X62" s="8">
        <v>3</v>
      </c>
      <c r="Y62" s="8">
        <v>3</v>
      </c>
      <c r="Z62" s="8">
        <v>3</v>
      </c>
      <c r="AA62" s="8">
        <v>3</v>
      </c>
      <c r="AB62" s="8">
        <v>3</v>
      </c>
      <c r="AC62" s="8">
        <v>3</v>
      </c>
      <c r="AD62" s="8">
        <v>4</v>
      </c>
      <c r="AE62" s="8">
        <v>4</v>
      </c>
      <c r="AF62" s="8">
        <v>4</v>
      </c>
      <c r="AG62" s="29">
        <v>3.25</v>
      </c>
    </row>
    <row r="63" spans="1:33" ht="12.75">
      <c r="A63" s="22">
        <v>704200</v>
      </c>
      <c r="B63" s="1" t="s">
        <v>4</v>
      </c>
      <c r="C63" s="1" t="s">
        <v>192</v>
      </c>
      <c r="D63" s="8">
        <v>288.36</v>
      </c>
      <c r="F63" s="8">
        <v>49.8</v>
      </c>
      <c r="G63" s="8">
        <v>52.26</v>
      </c>
      <c r="H63" s="8">
        <v>52.26</v>
      </c>
      <c r="I63" s="8">
        <v>134.04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/>
      <c r="S63" s="8"/>
      <c r="U63" s="8">
        <v>1</v>
      </c>
      <c r="V63" s="8">
        <v>1</v>
      </c>
      <c r="W63" s="8">
        <v>1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29">
        <v>0.3333333333333333</v>
      </c>
    </row>
    <row r="64" spans="1:33" ht="12.75">
      <c r="A64" s="22">
        <v>706201</v>
      </c>
      <c r="B64" s="1" t="s">
        <v>4</v>
      </c>
      <c r="C64" s="1" t="s">
        <v>192</v>
      </c>
      <c r="D64" s="8">
        <v>334.92</v>
      </c>
      <c r="F64" s="8">
        <v>0</v>
      </c>
      <c r="G64" s="8">
        <v>0</v>
      </c>
      <c r="H64" s="8">
        <v>0</v>
      </c>
      <c r="I64" s="8">
        <v>0</v>
      </c>
      <c r="J64" s="8">
        <v>-13.74</v>
      </c>
      <c r="K64" s="8">
        <v>49.81</v>
      </c>
      <c r="L64" s="8">
        <v>49.81</v>
      </c>
      <c r="M64" s="8">
        <v>49.81</v>
      </c>
      <c r="N64" s="8">
        <v>49.81</v>
      </c>
      <c r="O64" s="8">
        <v>49.81</v>
      </c>
      <c r="P64" s="8">
        <v>49.8</v>
      </c>
      <c r="Q64" s="8">
        <v>49.81</v>
      </c>
      <c r="R64" s="8"/>
      <c r="S64" s="8"/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1</v>
      </c>
      <c r="AA64" s="8">
        <v>1</v>
      </c>
      <c r="AB64" s="8">
        <v>1</v>
      </c>
      <c r="AC64" s="8">
        <v>1</v>
      </c>
      <c r="AD64" s="8">
        <v>1</v>
      </c>
      <c r="AE64" s="8">
        <v>1</v>
      </c>
      <c r="AF64" s="8">
        <v>1</v>
      </c>
      <c r="AG64" s="29">
        <v>0.5833333333333334</v>
      </c>
    </row>
    <row r="65" spans="1:33" ht="12.75">
      <c r="A65" s="22">
        <v>708400</v>
      </c>
      <c r="B65" s="1" t="s">
        <v>4</v>
      </c>
      <c r="C65" s="1" t="s">
        <v>192</v>
      </c>
      <c r="D65" s="8">
        <v>552.87</v>
      </c>
      <c r="F65" s="8">
        <v>40.01</v>
      </c>
      <c r="G65" s="8">
        <v>40.01</v>
      </c>
      <c r="H65" s="8">
        <v>37.84</v>
      </c>
      <c r="I65" s="8">
        <v>43.01</v>
      </c>
      <c r="J65" s="8">
        <v>43.01</v>
      </c>
      <c r="K65" s="8">
        <v>43.01</v>
      </c>
      <c r="L65" s="8">
        <v>43.01</v>
      </c>
      <c r="M65" s="8">
        <v>43.01</v>
      </c>
      <c r="N65" s="8">
        <v>43.01</v>
      </c>
      <c r="O65" s="8">
        <v>43.03</v>
      </c>
      <c r="P65" s="8">
        <v>-1.91</v>
      </c>
      <c r="Q65" s="8">
        <v>135.83</v>
      </c>
      <c r="R65" s="8"/>
      <c r="S65" s="8"/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>
        <v>1</v>
      </c>
      <c r="AE65" s="8">
        <v>1</v>
      </c>
      <c r="AF65" s="8">
        <v>3</v>
      </c>
      <c r="AG65" s="29">
        <v>1.1666666666666667</v>
      </c>
    </row>
    <row r="66" spans="1:33" ht="12.75">
      <c r="A66" s="22">
        <v>709105</v>
      </c>
      <c r="B66" s="1" t="s">
        <v>3</v>
      </c>
      <c r="C66" s="1" t="s">
        <v>194</v>
      </c>
      <c r="D66" s="8">
        <v>240.16</v>
      </c>
      <c r="F66" s="8">
        <v>30.02</v>
      </c>
      <c r="G66" s="8">
        <v>30.02</v>
      </c>
      <c r="H66" s="8">
        <v>30.02</v>
      </c>
      <c r="I66" s="8">
        <v>30.02</v>
      </c>
      <c r="J66" s="8">
        <v>30.02</v>
      </c>
      <c r="K66" s="8">
        <v>30.02</v>
      </c>
      <c r="L66" s="8">
        <v>30.02</v>
      </c>
      <c r="M66" s="8">
        <v>30.02</v>
      </c>
      <c r="N66" s="8">
        <v>0</v>
      </c>
      <c r="O66" s="8">
        <v>0</v>
      </c>
      <c r="P66" s="8">
        <v>0</v>
      </c>
      <c r="Q66" s="8">
        <v>0</v>
      </c>
      <c r="R66" s="8"/>
      <c r="S66" s="8"/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0</v>
      </c>
      <c r="AD66" s="8">
        <v>0</v>
      </c>
      <c r="AE66" s="8">
        <v>0</v>
      </c>
      <c r="AF66" s="8">
        <v>0</v>
      </c>
      <c r="AG66" s="29">
        <v>0.6666666666666666</v>
      </c>
    </row>
    <row r="67" spans="1:33" ht="12.75">
      <c r="A67" s="22">
        <v>709120</v>
      </c>
      <c r="B67" s="1" t="s">
        <v>3</v>
      </c>
      <c r="C67" s="1" t="s">
        <v>194</v>
      </c>
      <c r="D67" s="8">
        <v>364.98</v>
      </c>
      <c r="F67" s="8">
        <v>49.8</v>
      </c>
      <c r="G67" s="8">
        <v>52.26</v>
      </c>
      <c r="H67" s="8">
        <v>52.26</v>
      </c>
      <c r="I67" s="8">
        <v>52.76</v>
      </c>
      <c r="J67" s="8">
        <v>52.3</v>
      </c>
      <c r="K67" s="8">
        <v>52.3</v>
      </c>
      <c r="L67" s="8">
        <v>53.3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/>
      <c r="S67" s="8"/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29">
        <v>0.5833333333333334</v>
      </c>
    </row>
    <row r="68" spans="1:33" ht="12.75">
      <c r="A68" s="22">
        <v>709155</v>
      </c>
      <c r="B68" s="1" t="s">
        <v>3</v>
      </c>
      <c r="C68" s="1" t="s">
        <v>194</v>
      </c>
      <c r="D68" s="8">
        <v>9044.93</v>
      </c>
      <c r="F68" s="8">
        <v>739.58</v>
      </c>
      <c r="G68" s="8">
        <v>722.83</v>
      </c>
      <c r="H68" s="8">
        <v>1197.97</v>
      </c>
      <c r="I68" s="8">
        <v>1155.75</v>
      </c>
      <c r="J68" s="8">
        <v>1319.99</v>
      </c>
      <c r="K68" s="8">
        <v>1398.97</v>
      </c>
      <c r="L68" s="8">
        <v>1239.66</v>
      </c>
      <c r="M68" s="8">
        <v>1227.18</v>
      </c>
      <c r="N68" s="8">
        <v>0</v>
      </c>
      <c r="O68" s="8">
        <v>0</v>
      </c>
      <c r="P68" s="8">
        <v>43</v>
      </c>
      <c r="Q68" s="8">
        <v>0</v>
      </c>
      <c r="R68" s="8"/>
      <c r="S68" s="8"/>
      <c r="U68" s="8">
        <v>12</v>
      </c>
      <c r="V68" s="8">
        <v>13</v>
      </c>
      <c r="W68" s="8">
        <v>16</v>
      </c>
      <c r="X68" s="8">
        <v>18</v>
      </c>
      <c r="Y68" s="8">
        <v>18</v>
      </c>
      <c r="Z68" s="8">
        <v>17</v>
      </c>
      <c r="AA68" s="8">
        <v>17</v>
      </c>
      <c r="AB68" s="8">
        <v>17</v>
      </c>
      <c r="AC68" s="8">
        <v>0</v>
      </c>
      <c r="AD68" s="8">
        <v>0</v>
      </c>
      <c r="AE68" s="8">
        <v>1</v>
      </c>
      <c r="AF68" s="8">
        <v>0</v>
      </c>
      <c r="AG68" s="29">
        <v>10.75</v>
      </c>
    </row>
    <row r="69" spans="1:33" ht="12.75">
      <c r="A69" s="22">
        <v>709186</v>
      </c>
      <c r="B69" s="1" t="s">
        <v>3</v>
      </c>
      <c r="C69" s="1" t="s">
        <v>194</v>
      </c>
      <c r="D69" s="8">
        <v>428.09</v>
      </c>
      <c r="F69" s="8">
        <v>49.8</v>
      </c>
      <c r="G69" s="8">
        <v>52.26</v>
      </c>
      <c r="H69" s="8">
        <v>52.26</v>
      </c>
      <c r="I69" s="8">
        <v>52.51</v>
      </c>
      <c r="J69" s="8">
        <v>52.3</v>
      </c>
      <c r="K69" s="8">
        <v>84.48</v>
      </c>
      <c r="L69" s="8">
        <v>84.48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/>
      <c r="S69" s="8"/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29">
        <v>0.5833333333333334</v>
      </c>
    </row>
    <row r="70" spans="1:33" ht="12.75">
      <c r="A70" s="22">
        <v>709500</v>
      </c>
      <c r="B70" s="1" t="s">
        <v>3</v>
      </c>
      <c r="C70" s="1" t="s">
        <v>194</v>
      </c>
      <c r="D70" s="8">
        <v>84.19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84.19</v>
      </c>
      <c r="N70" s="8">
        <v>0</v>
      </c>
      <c r="O70" s="8">
        <v>0</v>
      </c>
      <c r="P70" s="8">
        <v>0</v>
      </c>
      <c r="Q70" s="8">
        <v>0</v>
      </c>
      <c r="R70" s="8"/>
      <c r="S70" s="8"/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1</v>
      </c>
      <c r="AC70" s="8">
        <v>0</v>
      </c>
      <c r="AD70" s="8">
        <v>0</v>
      </c>
      <c r="AE70" s="8">
        <v>0</v>
      </c>
      <c r="AF70" s="8">
        <v>0</v>
      </c>
      <c r="AG70" s="29">
        <v>0.08333333333333333</v>
      </c>
    </row>
    <row r="71" spans="1:33" ht="12.75">
      <c r="A71" s="22">
        <v>709510</v>
      </c>
      <c r="B71" s="1" t="s">
        <v>3</v>
      </c>
      <c r="C71" s="1" t="s">
        <v>194</v>
      </c>
      <c r="D71" s="8">
        <v>954.99</v>
      </c>
      <c r="F71" s="8">
        <v>364.07</v>
      </c>
      <c r="G71" s="8">
        <v>84.43</v>
      </c>
      <c r="H71" s="8">
        <v>84.43</v>
      </c>
      <c r="I71" s="8">
        <v>84.43</v>
      </c>
      <c r="J71" s="8">
        <v>84.48</v>
      </c>
      <c r="K71" s="8">
        <v>84.48</v>
      </c>
      <c r="L71" s="8">
        <v>84.48</v>
      </c>
      <c r="M71" s="8">
        <v>84.19</v>
      </c>
      <c r="N71" s="8">
        <v>0</v>
      </c>
      <c r="O71" s="8">
        <v>0</v>
      </c>
      <c r="P71" s="8">
        <v>0</v>
      </c>
      <c r="Q71" s="8">
        <v>0</v>
      </c>
      <c r="R71" s="8"/>
      <c r="S71" s="8"/>
      <c r="U71" s="8">
        <v>2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0</v>
      </c>
      <c r="AD71" s="8">
        <v>0</v>
      </c>
      <c r="AE71" s="8">
        <v>0</v>
      </c>
      <c r="AF71" s="8">
        <v>0</v>
      </c>
      <c r="AG71" s="29">
        <v>0.75</v>
      </c>
    </row>
    <row r="72" spans="1:33" ht="12.75">
      <c r="A72" s="22">
        <v>709525</v>
      </c>
      <c r="B72" s="1" t="s">
        <v>3</v>
      </c>
      <c r="C72" s="1" t="s">
        <v>194</v>
      </c>
      <c r="D72" s="8">
        <v>1742.17</v>
      </c>
      <c r="F72" s="8">
        <v>175</v>
      </c>
      <c r="G72" s="8">
        <v>80.15</v>
      </c>
      <c r="H72" s="8">
        <v>222.73</v>
      </c>
      <c r="I72" s="8">
        <v>224.36</v>
      </c>
      <c r="J72" s="8">
        <v>222.16</v>
      </c>
      <c r="K72" s="8">
        <v>230.7</v>
      </c>
      <c r="L72" s="8">
        <v>283.8</v>
      </c>
      <c r="M72" s="8">
        <v>303.27</v>
      </c>
      <c r="N72" s="8">
        <v>0</v>
      </c>
      <c r="O72" s="8">
        <v>0</v>
      </c>
      <c r="P72" s="8">
        <v>0</v>
      </c>
      <c r="Q72" s="8">
        <v>0</v>
      </c>
      <c r="R72" s="8"/>
      <c r="S72" s="8"/>
      <c r="U72" s="8">
        <v>2</v>
      </c>
      <c r="V72" s="8">
        <v>2</v>
      </c>
      <c r="W72" s="8">
        <v>3</v>
      </c>
      <c r="X72" s="8">
        <v>3</v>
      </c>
      <c r="Y72" s="8">
        <v>3</v>
      </c>
      <c r="Z72" s="8">
        <v>4</v>
      </c>
      <c r="AA72" s="8">
        <v>3</v>
      </c>
      <c r="AB72" s="8">
        <v>4</v>
      </c>
      <c r="AC72" s="8">
        <v>0</v>
      </c>
      <c r="AD72" s="8">
        <v>0</v>
      </c>
      <c r="AE72" s="8">
        <v>0</v>
      </c>
      <c r="AF72" s="8">
        <v>0</v>
      </c>
      <c r="AG72" s="29">
        <v>2</v>
      </c>
    </row>
    <row r="73" spans="1:33" ht="12.75">
      <c r="A73" s="22">
        <v>709530</v>
      </c>
      <c r="B73" s="1" t="s">
        <v>3</v>
      </c>
      <c r="C73" s="1" t="s">
        <v>194</v>
      </c>
      <c r="D73" s="8">
        <v>1667.75</v>
      </c>
      <c r="F73" s="8">
        <v>149.4</v>
      </c>
      <c r="G73" s="8">
        <v>156.78</v>
      </c>
      <c r="H73" s="8">
        <v>135.95</v>
      </c>
      <c r="I73" s="8">
        <v>209.79</v>
      </c>
      <c r="J73" s="8">
        <v>195.1</v>
      </c>
      <c r="K73" s="8">
        <v>271.05</v>
      </c>
      <c r="L73" s="8">
        <v>269.48</v>
      </c>
      <c r="M73" s="8">
        <v>280.2</v>
      </c>
      <c r="N73" s="8">
        <v>0</v>
      </c>
      <c r="O73" s="8">
        <v>0</v>
      </c>
      <c r="P73" s="8">
        <v>0</v>
      </c>
      <c r="Q73" s="8">
        <v>0</v>
      </c>
      <c r="R73" s="8"/>
      <c r="S73" s="8"/>
      <c r="U73" s="8">
        <v>3</v>
      </c>
      <c r="V73" s="8">
        <v>3</v>
      </c>
      <c r="W73" s="8">
        <v>3</v>
      </c>
      <c r="X73" s="8">
        <v>4</v>
      </c>
      <c r="Y73" s="8">
        <v>4</v>
      </c>
      <c r="Z73" s="8">
        <v>4</v>
      </c>
      <c r="AA73" s="8">
        <v>4</v>
      </c>
      <c r="AB73" s="8">
        <v>4</v>
      </c>
      <c r="AC73" s="8">
        <v>0</v>
      </c>
      <c r="AD73" s="8">
        <v>0</v>
      </c>
      <c r="AE73" s="8">
        <v>0</v>
      </c>
      <c r="AF73" s="8">
        <v>0</v>
      </c>
      <c r="AG73" s="29">
        <v>2.4166666666666665</v>
      </c>
    </row>
    <row r="74" spans="1:33" ht="12.75">
      <c r="A74" s="22">
        <v>709535</v>
      </c>
      <c r="B74" s="1" t="s">
        <v>3</v>
      </c>
      <c r="C74" s="1" t="s">
        <v>194</v>
      </c>
      <c r="D74" s="8">
        <v>835.42</v>
      </c>
      <c r="F74" s="8">
        <v>104.36</v>
      </c>
      <c r="G74" s="8">
        <v>104.45</v>
      </c>
      <c r="H74" s="8">
        <v>104.45</v>
      </c>
      <c r="I74" s="8">
        <v>104.45</v>
      </c>
      <c r="J74" s="8">
        <v>104.5</v>
      </c>
      <c r="K74" s="8">
        <v>104.5</v>
      </c>
      <c r="L74" s="8">
        <v>104.5</v>
      </c>
      <c r="M74" s="8">
        <v>104.21</v>
      </c>
      <c r="N74" s="8">
        <v>0</v>
      </c>
      <c r="O74" s="8">
        <v>0</v>
      </c>
      <c r="P74" s="8">
        <v>0</v>
      </c>
      <c r="Q74" s="8">
        <v>0</v>
      </c>
      <c r="R74" s="8"/>
      <c r="S74" s="8"/>
      <c r="U74" s="8">
        <v>2</v>
      </c>
      <c r="V74" s="8">
        <v>2</v>
      </c>
      <c r="W74" s="8">
        <v>2</v>
      </c>
      <c r="X74" s="8">
        <v>2</v>
      </c>
      <c r="Y74" s="8">
        <v>2</v>
      </c>
      <c r="Z74" s="8">
        <v>2</v>
      </c>
      <c r="AA74" s="8">
        <v>2</v>
      </c>
      <c r="AB74" s="8">
        <v>2</v>
      </c>
      <c r="AC74" s="8">
        <v>0</v>
      </c>
      <c r="AD74" s="8">
        <v>0</v>
      </c>
      <c r="AE74" s="8">
        <v>0</v>
      </c>
      <c r="AF74" s="8">
        <v>0</v>
      </c>
      <c r="AG74" s="29">
        <v>1.3333333333333333</v>
      </c>
    </row>
    <row r="75" spans="1:33" ht="12.75">
      <c r="A75" s="22">
        <v>709540</v>
      </c>
      <c r="B75" s="1" t="s">
        <v>3</v>
      </c>
      <c r="C75" s="1" t="s">
        <v>194</v>
      </c>
      <c r="D75" s="8">
        <v>1207.88</v>
      </c>
      <c r="F75" s="8">
        <v>69.82</v>
      </c>
      <c r="G75" s="8">
        <v>23.35</v>
      </c>
      <c r="H75" s="8">
        <v>238.37</v>
      </c>
      <c r="I75" s="8">
        <v>177.88</v>
      </c>
      <c r="J75" s="8">
        <v>174.9</v>
      </c>
      <c r="K75" s="8">
        <v>175.21</v>
      </c>
      <c r="L75" s="8">
        <v>174.89</v>
      </c>
      <c r="M75" s="8">
        <v>173.46</v>
      </c>
      <c r="N75" s="8">
        <v>0</v>
      </c>
      <c r="O75" s="8">
        <v>0</v>
      </c>
      <c r="P75" s="8">
        <v>0</v>
      </c>
      <c r="Q75" s="8">
        <v>0</v>
      </c>
      <c r="R75" s="8"/>
      <c r="S75" s="8"/>
      <c r="U75" s="8">
        <v>2</v>
      </c>
      <c r="V75" s="8">
        <v>2</v>
      </c>
      <c r="W75" s="8">
        <v>3</v>
      </c>
      <c r="X75" s="8">
        <v>3</v>
      </c>
      <c r="Y75" s="8">
        <v>3</v>
      </c>
      <c r="Z75" s="8">
        <v>3</v>
      </c>
      <c r="AA75" s="8">
        <v>3</v>
      </c>
      <c r="AB75" s="8">
        <v>3</v>
      </c>
      <c r="AC75" s="8">
        <v>0</v>
      </c>
      <c r="AD75" s="8">
        <v>0</v>
      </c>
      <c r="AE75" s="8">
        <v>0</v>
      </c>
      <c r="AF75" s="8">
        <v>0</v>
      </c>
      <c r="AG75" s="29">
        <v>1.8333333333333333</v>
      </c>
    </row>
    <row r="76" spans="1:33" ht="12.75">
      <c r="A76" s="22">
        <v>709599</v>
      </c>
      <c r="B76" s="1" t="s">
        <v>3</v>
      </c>
      <c r="C76" s="1" t="s">
        <v>194</v>
      </c>
      <c r="D76" s="8">
        <v>641.78</v>
      </c>
      <c r="F76" s="8">
        <v>-21.33</v>
      </c>
      <c r="G76" s="8">
        <v>40.01</v>
      </c>
      <c r="H76" s="8">
        <v>37.82</v>
      </c>
      <c r="I76" s="8">
        <v>43.01</v>
      </c>
      <c r="J76" s="8">
        <v>43.01</v>
      </c>
      <c r="K76" s="8">
        <v>43.01</v>
      </c>
      <c r="L76" s="8">
        <v>43.01</v>
      </c>
      <c r="M76" s="8">
        <v>413.24</v>
      </c>
      <c r="N76" s="8">
        <v>0</v>
      </c>
      <c r="O76" s="8">
        <v>0</v>
      </c>
      <c r="P76" s="8">
        <v>0</v>
      </c>
      <c r="Q76" s="8">
        <v>0</v>
      </c>
      <c r="R76" s="8"/>
      <c r="S76" s="8"/>
      <c r="U76" s="8">
        <v>0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4</v>
      </c>
      <c r="AC76" s="8">
        <v>0</v>
      </c>
      <c r="AD76" s="8">
        <v>0</v>
      </c>
      <c r="AE76" s="8">
        <v>0</v>
      </c>
      <c r="AF76" s="8">
        <v>0</v>
      </c>
      <c r="AG76" s="29">
        <v>0.8333333333333334</v>
      </c>
    </row>
    <row r="77" spans="1:33" ht="12.75">
      <c r="A77" s="22">
        <v>709600</v>
      </c>
      <c r="B77" s="1" t="s">
        <v>3</v>
      </c>
      <c r="C77" s="1" t="s">
        <v>194</v>
      </c>
      <c r="D77" s="8">
        <v>330.43</v>
      </c>
      <c r="F77" s="8">
        <v>39.77</v>
      </c>
      <c r="G77" s="8">
        <v>41.54</v>
      </c>
      <c r="H77" s="8">
        <v>41.52</v>
      </c>
      <c r="I77" s="8">
        <v>41.52</v>
      </c>
      <c r="J77" s="8">
        <v>41.52</v>
      </c>
      <c r="K77" s="8">
        <v>41.52</v>
      </c>
      <c r="L77" s="8">
        <v>41.52</v>
      </c>
      <c r="M77" s="8">
        <v>41.52</v>
      </c>
      <c r="N77" s="8">
        <v>0</v>
      </c>
      <c r="O77" s="8">
        <v>0</v>
      </c>
      <c r="P77" s="8">
        <v>0</v>
      </c>
      <c r="Q77" s="8">
        <v>0</v>
      </c>
      <c r="R77" s="8"/>
      <c r="S77" s="8"/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0</v>
      </c>
      <c r="AD77" s="8">
        <v>0</v>
      </c>
      <c r="AE77" s="8">
        <v>0</v>
      </c>
      <c r="AF77" s="8">
        <v>0</v>
      </c>
      <c r="AG77" s="29">
        <v>0.6666666666666666</v>
      </c>
    </row>
    <row r="78" spans="1:33" ht="12.75">
      <c r="A78" s="22">
        <v>709656</v>
      </c>
      <c r="B78" s="1" t="s">
        <v>3</v>
      </c>
      <c r="C78" s="1" t="s">
        <v>194</v>
      </c>
      <c r="D78" s="8">
        <v>693.28</v>
      </c>
      <c r="F78" s="8">
        <v>77.24</v>
      </c>
      <c r="G78" s="8">
        <v>86.52</v>
      </c>
      <c r="H78" s="8">
        <v>90.77</v>
      </c>
      <c r="I78" s="8">
        <v>105.77</v>
      </c>
      <c r="J78" s="8">
        <v>107.58</v>
      </c>
      <c r="K78" s="8">
        <v>128.33</v>
      </c>
      <c r="L78" s="8">
        <v>97.07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/>
      <c r="S78" s="8"/>
      <c r="U78" s="8">
        <v>2</v>
      </c>
      <c r="V78" s="8">
        <v>2</v>
      </c>
      <c r="W78" s="8">
        <v>2</v>
      </c>
      <c r="X78" s="8">
        <v>2</v>
      </c>
      <c r="Y78" s="8">
        <v>2</v>
      </c>
      <c r="Z78" s="8">
        <v>2</v>
      </c>
      <c r="AA78" s="8">
        <v>2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29">
        <v>1.1666666666666667</v>
      </c>
    </row>
    <row r="79" spans="1:33" ht="12.75">
      <c r="A79" s="22">
        <v>800000</v>
      </c>
      <c r="B79" s="1" t="s">
        <v>6</v>
      </c>
      <c r="C79" s="1" t="s">
        <v>195</v>
      </c>
      <c r="D79" s="8">
        <v>504.81</v>
      </c>
      <c r="F79" s="8">
        <v>40.01</v>
      </c>
      <c r="G79" s="8">
        <v>40.01</v>
      </c>
      <c r="H79" s="8">
        <v>37.71</v>
      </c>
      <c r="I79" s="8">
        <v>43.01</v>
      </c>
      <c r="J79" s="8">
        <v>43.01</v>
      </c>
      <c r="K79" s="8">
        <v>43.01</v>
      </c>
      <c r="L79" s="8">
        <v>43.01</v>
      </c>
      <c r="M79" s="8">
        <v>43.01</v>
      </c>
      <c r="N79" s="8">
        <v>43.01</v>
      </c>
      <c r="O79" s="8">
        <v>43.01</v>
      </c>
      <c r="P79" s="8">
        <v>43</v>
      </c>
      <c r="Q79" s="8">
        <v>43.01</v>
      </c>
      <c r="R79" s="8"/>
      <c r="S79" s="8"/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>
        <v>1</v>
      </c>
      <c r="AE79" s="8">
        <v>1</v>
      </c>
      <c r="AF79" s="8">
        <v>1</v>
      </c>
      <c r="AG79" s="29">
        <v>1</v>
      </c>
    </row>
    <row r="80" spans="1:33" ht="12.75">
      <c r="A80" s="22">
        <v>802000</v>
      </c>
      <c r="B80" s="1" t="s">
        <v>6</v>
      </c>
      <c r="C80" s="1" t="s">
        <v>195</v>
      </c>
      <c r="D80" s="8">
        <v>418.34</v>
      </c>
      <c r="F80" s="8">
        <v>0</v>
      </c>
      <c r="G80" s="8">
        <v>40.02</v>
      </c>
      <c r="H80" s="8">
        <v>37.11</v>
      </c>
      <c r="I80" s="8">
        <v>36.73</v>
      </c>
      <c r="J80" s="8">
        <v>41.5</v>
      </c>
      <c r="K80" s="8">
        <v>35.33</v>
      </c>
      <c r="L80" s="8">
        <v>36.7</v>
      </c>
      <c r="M80" s="8">
        <v>38.09</v>
      </c>
      <c r="N80" s="8">
        <v>38.87</v>
      </c>
      <c r="O80" s="8">
        <v>39.65</v>
      </c>
      <c r="P80" s="8">
        <v>38.91</v>
      </c>
      <c r="Q80" s="8">
        <v>35.43</v>
      </c>
      <c r="R80" s="8"/>
      <c r="S80" s="8"/>
      <c r="U80" s="8">
        <v>0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>
        <v>1</v>
      </c>
      <c r="AE80" s="8">
        <v>1</v>
      </c>
      <c r="AF80" s="8">
        <v>1</v>
      </c>
      <c r="AG80" s="29">
        <v>0.9166666666666666</v>
      </c>
    </row>
    <row r="81" spans="1:33" ht="12.75">
      <c r="A81" s="22">
        <v>803110</v>
      </c>
      <c r="B81" s="1" t="s">
        <v>6</v>
      </c>
      <c r="C81" s="1" t="s">
        <v>195</v>
      </c>
      <c r="D81" s="8">
        <v>1166.88</v>
      </c>
      <c r="F81" s="8">
        <v>0</v>
      </c>
      <c r="G81" s="8">
        <v>0</v>
      </c>
      <c r="H81" s="8">
        <v>0</v>
      </c>
      <c r="I81" s="8">
        <v>0</v>
      </c>
      <c r="J81" s="8">
        <v>-134.42</v>
      </c>
      <c r="K81" s="8">
        <v>260.26</v>
      </c>
      <c r="L81" s="8">
        <v>260.26</v>
      </c>
      <c r="M81" s="8">
        <v>260.26</v>
      </c>
      <c r="N81" s="8">
        <v>260.26</v>
      </c>
      <c r="O81" s="8">
        <v>260.26</v>
      </c>
      <c r="P81" s="8">
        <v>0</v>
      </c>
      <c r="Q81" s="8">
        <v>0</v>
      </c>
      <c r="R81" s="8"/>
      <c r="S81" s="8"/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13</v>
      </c>
      <c r="AA81" s="8">
        <v>13</v>
      </c>
      <c r="AB81" s="8">
        <v>13</v>
      </c>
      <c r="AC81" s="8">
        <v>13</v>
      </c>
      <c r="AD81" s="8">
        <v>13</v>
      </c>
      <c r="AE81" s="8">
        <v>0</v>
      </c>
      <c r="AF81" s="8">
        <v>0</v>
      </c>
      <c r="AG81" s="29">
        <v>5.416666666666667</v>
      </c>
    </row>
    <row r="82" spans="1:33" ht="12.75">
      <c r="A82" s="22">
        <v>803210</v>
      </c>
      <c r="B82" s="1" t="s">
        <v>6</v>
      </c>
      <c r="C82" s="1" t="s">
        <v>195</v>
      </c>
      <c r="D82" s="8">
        <v>520.46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260.2</v>
      </c>
      <c r="Q82" s="8">
        <v>260.26</v>
      </c>
      <c r="R82" s="8"/>
      <c r="S82" s="8"/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13</v>
      </c>
      <c r="AF82" s="8">
        <v>13</v>
      </c>
      <c r="AG82" s="29">
        <v>2.1666666666666665</v>
      </c>
    </row>
    <row r="83" spans="1:33" ht="12.75">
      <c r="A83" s="22">
        <v>803420</v>
      </c>
      <c r="B83" s="1" t="s">
        <v>6</v>
      </c>
      <c r="C83" s="1" t="s">
        <v>195</v>
      </c>
      <c r="D83" s="8">
        <v>1011.91</v>
      </c>
      <c r="F83" s="8">
        <v>84.34</v>
      </c>
      <c r="G83" s="8">
        <v>84.43</v>
      </c>
      <c r="H83" s="8">
        <v>84.43</v>
      </c>
      <c r="I83" s="8">
        <v>84.43</v>
      </c>
      <c r="J83" s="8">
        <v>84.48</v>
      </c>
      <c r="K83" s="8">
        <v>84.48</v>
      </c>
      <c r="L83" s="8">
        <v>84.48</v>
      </c>
      <c r="M83" s="8">
        <v>84.19</v>
      </c>
      <c r="N83" s="8">
        <v>84.19</v>
      </c>
      <c r="O83" s="8">
        <v>84.19</v>
      </c>
      <c r="P83" s="8">
        <v>84.13</v>
      </c>
      <c r="Q83" s="8">
        <v>84.14</v>
      </c>
      <c r="R83" s="8"/>
      <c r="S83" s="8"/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>
        <v>1</v>
      </c>
      <c r="AE83" s="8">
        <v>1</v>
      </c>
      <c r="AF83" s="8">
        <v>1</v>
      </c>
      <c r="AG83" s="29">
        <v>1</v>
      </c>
    </row>
    <row r="84" spans="1:33" ht="12.75">
      <c r="A84" s="1">
        <v>804110</v>
      </c>
      <c r="B84" s="1" t="s">
        <v>6</v>
      </c>
      <c r="C84" s="1" t="s">
        <v>195</v>
      </c>
      <c r="D84" s="8">
        <v>559.85</v>
      </c>
      <c r="F84" s="8">
        <v>41.52</v>
      </c>
      <c r="G84" s="8">
        <v>41.52</v>
      </c>
      <c r="H84" s="8">
        <v>41.52</v>
      </c>
      <c r="I84" s="8">
        <v>41.52</v>
      </c>
      <c r="J84" s="8">
        <v>41.52</v>
      </c>
      <c r="K84" s="8">
        <v>41.52</v>
      </c>
      <c r="L84" s="8">
        <v>41.52</v>
      </c>
      <c r="M84" s="8">
        <v>41.52</v>
      </c>
      <c r="N84" s="8">
        <v>41.52</v>
      </c>
      <c r="O84" s="8">
        <v>41.54</v>
      </c>
      <c r="P84" s="8">
        <v>41.51</v>
      </c>
      <c r="Q84" s="8">
        <v>103.12</v>
      </c>
      <c r="R84" s="8"/>
      <c r="S84" s="8"/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>
        <v>1</v>
      </c>
      <c r="AE84" s="8">
        <v>1</v>
      </c>
      <c r="AF84" s="8">
        <v>1</v>
      </c>
      <c r="AG84" s="29">
        <v>1</v>
      </c>
    </row>
    <row r="85" spans="1:33" ht="12.75">
      <c r="A85" s="22">
        <v>804210</v>
      </c>
      <c r="B85" s="1" t="s">
        <v>6</v>
      </c>
      <c r="C85" s="1" t="s">
        <v>195</v>
      </c>
      <c r="D85" s="8">
        <v>849.14</v>
      </c>
      <c r="F85" s="8">
        <v>40.01</v>
      </c>
      <c r="G85" s="8">
        <v>40.01</v>
      </c>
      <c r="H85" s="8">
        <v>37.82</v>
      </c>
      <c r="I85" s="8">
        <v>43.01</v>
      </c>
      <c r="J85" s="8">
        <v>22.26</v>
      </c>
      <c r="K85" s="8">
        <v>149.91</v>
      </c>
      <c r="L85" s="8">
        <v>86.02</v>
      </c>
      <c r="M85" s="8">
        <v>86.02</v>
      </c>
      <c r="N85" s="8">
        <v>86.02</v>
      </c>
      <c r="O85" s="8">
        <v>86.02</v>
      </c>
      <c r="P85" s="8">
        <v>86</v>
      </c>
      <c r="Q85" s="8">
        <v>86.04</v>
      </c>
      <c r="R85" s="8"/>
      <c r="S85" s="8"/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3</v>
      </c>
      <c r="AA85" s="8">
        <v>2</v>
      </c>
      <c r="AB85" s="8">
        <v>2</v>
      </c>
      <c r="AC85" s="8">
        <v>2</v>
      </c>
      <c r="AD85" s="8">
        <v>2</v>
      </c>
      <c r="AE85" s="8">
        <v>2</v>
      </c>
      <c r="AF85" s="8">
        <v>2</v>
      </c>
      <c r="AG85" s="29">
        <v>1.6666666666666667</v>
      </c>
    </row>
    <row r="86" spans="1:33" ht="12.75">
      <c r="A86" s="22">
        <v>809000</v>
      </c>
      <c r="B86" s="1" t="s">
        <v>6</v>
      </c>
      <c r="C86" s="1" t="s">
        <v>195</v>
      </c>
      <c r="D86" s="8">
        <v>364.2</v>
      </c>
      <c r="F86" s="8">
        <v>40.01</v>
      </c>
      <c r="G86" s="8">
        <v>40.01</v>
      </c>
      <c r="H86" s="8">
        <v>37.82</v>
      </c>
      <c r="I86" s="8">
        <v>43.01</v>
      </c>
      <c r="J86" s="8">
        <v>43.01</v>
      </c>
      <c r="K86" s="8">
        <v>43.01</v>
      </c>
      <c r="L86" s="8">
        <v>43.01</v>
      </c>
      <c r="M86" s="8">
        <v>74.32</v>
      </c>
      <c r="N86" s="8">
        <v>0</v>
      </c>
      <c r="O86" s="8">
        <v>0</v>
      </c>
      <c r="P86" s="8">
        <v>0</v>
      </c>
      <c r="Q86" s="8">
        <v>0</v>
      </c>
      <c r="R86" s="8"/>
      <c r="S86" s="8"/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0</v>
      </c>
      <c r="AD86" s="8">
        <v>0</v>
      </c>
      <c r="AE86" s="8">
        <v>0</v>
      </c>
      <c r="AF86" s="8">
        <v>0</v>
      </c>
      <c r="AG86" s="29">
        <v>0.6666666666666666</v>
      </c>
    </row>
    <row r="87" spans="1:33" ht="12.75">
      <c r="A87" s="22">
        <v>901000</v>
      </c>
      <c r="B87" s="1" t="s">
        <v>2</v>
      </c>
      <c r="C87" s="1" t="s">
        <v>191</v>
      </c>
      <c r="D87" s="8">
        <v>599.19</v>
      </c>
      <c r="F87" s="8">
        <v>0</v>
      </c>
      <c r="G87" s="8">
        <v>0</v>
      </c>
      <c r="H87" s="8">
        <v>-13.89</v>
      </c>
      <c r="I87" s="8">
        <v>52.26</v>
      </c>
      <c r="J87" s="8">
        <v>52.3</v>
      </c>
      <c r="K87" s="8">
        <v>59.11</v>
      </c>
      <c r="L87" s="8">
        <v>75.2</v>
      </c>
      <c r="M87" s="8">
        <v>65.02</v>
      </c>
      <c r="N87" s="8">
        <v>108.98</v>
      </c>
      <c r="O87" s="8">
        <v>70.79</v>
      </c>
      <c r="P87" s="8">
        <v>79.95</v>
      </c>
      <c r="Q87" s="8">
        <v>49.47</v>
      </c>
      <c r="R87" s="8"/>
      <c r="S87" s="8"/>
      <c r="U87" s="8">
        <v>0</v>
      </c>
      <c r="V87" s="8">
        <v>0</v>
      </c>
      <c r="W87" s="8">
        <v>0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>
        <v>1</v>
      </c>
      <c r="AE87" s="8">
        <v>1</v>
      </c>
      <c r="AF87" s="8">
        <v>1</v>
      </c>
      <c r="AG87" s="29">
        <v>0.75</v>
      </c>
    </row>
    <row r="88" spans="1:33" ht="12.75">
      <c r="A88" s="22">
        <v>902000</v>
      </c>
      <c r="B88" s="1" t="s">
        <v>3</v>
      </c>
      <c r="C88" s="1" t="s">
        <v>193</v>
      </c>
      <c r="D88" s="8">
        <v>836.47</v>
      </c>
      <c r="F88" s="8">
        <v>0</v>
      </c>
      <c r="G88" s="8">
        <v>0</v>
      </c>
      <c r="H88" s="8">
        <v>15.59</v>
      </c>
      <c r="I88" s="8">
        <v>28.91</v>
      </c>
      <c r="J88" s="8">
        <v>52.3</v>
      </c>
      <c r="K88" s="8">
        <v>52.3</v>
      </c>
      <c r="L88" s="8">
        <v>52.3</v>
      </c>
      <c r="M88" s="8">
        <v>10.55</v>
      </c>
      <c r="N88" s="8">
        <v>156.15</v>
      </c>
      <c r="O88" s="8">
        <v>156.15</v>
      </c>
      <c r="P88" s="8">
        <v>156.22</v>
      </c>
      <c r="Q88" s="8">
        <v>156</v>
      </c>
      <c r="R88" s="8"/>
      <c r="S88" s="8"/>
      <c r="U88" s="8">
        <v>0</v>
      </c>
      <c r="V88" s="8">
        <v>0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3</v>
      </c>
      <c r="AD88" s="8">
        <v>3</v>
      </c>
      <c r="AE88" s="8">
        <v>3</v>
      </c>
      <c r="AF88" s="8">
        <v>3</v>
      </c>
      <c r="AG88" s="29">
        <v>1.5</v>
      </c>
    </row>
    <row r="89" spans="1:33" ht="12.75">
      <c r="A89" s="22">
        <v>902050</v>
      </c>
      <c r="B89" s="1" t="s">
        <v>3</v>
      </c>
      <c r="C89" s="1" t="s">
        <v>193</v>
      </c>
      <c r="D89" s="8">
        <v>302.35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-10.09</v>
      </c>
      <c r="L89" s="8">
        <v>52.3</v>
      </c>
      <c r="M89" s="8">
        <v>52.05</v>
      </c>
      <c r="N89" s="8">
        <v>52.05</v>
      </c>
      <c r="O89" s="8">
        <v>52.05</v>
      </c>
      <c r="P89" s="8">
        <v>51.99</v>
      </c>
      <c r="Q89" s="8">
        <v>52</v>
      </c>
      <c r="R89" s="8"/>
      <c r="S89" s="8"/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1</v>
      </c>
      <c r="AB89" s="8">
        <v>1</v>
      </c>
      <c r="AC89" s="8">
        <v>1</v>
      </c>
      <c r="AD89" s="8">
        <v>1</v>
      </c>
      <c r="AE89" s="8">
        <v>1</v>
      </c>
      <c r="AF89" s="8">
        <v>1</v>
      </c>
      <c r="AG89" s="29">
        <v>0.5</v>
      </c>
    </row>
    <row r="90" spans="1:33" ht="12.75">
      <c r="A90" s="22">
        <v>902085</v>
      </c>
      <c r="B90" s="1" t="s">
        <v>3</v>
      </c>
      <c r="C90" s="1" t="s">
        <v>193</v>
      </c>
      <c r="D90" s="8">
        <v>775.24</v>
      </c>
      <c r="F90" s="8">
        <v>59.49</v>
      </c>
      <c r="G90" s="8">
        <v>61.29</v>
      </c>
      <c r="H90" s="8">
        <v>57.33</v>
      </c>
      <c r="I90" s="8">
        <v>62.52</v>
      </c>
      <c r="J90" s="8">
        <v>62.63</v>
      </c>
      <c r="K90" s="8">
        <v>62.53</v>
      </c>
      <c r="L90" s="8">
        <v>68.43</v>
      </c>
      <c r="M90" s="8">
        <v>68.22</v>
      </c>
      <c r="N90" s="8">
        <v>68.22</v>
      </c>
      <c r="O90" s="8">
        <v>68.22</v>
      </c>
      <c r="P90" s="8">
        <v>68.17</v>
      </c>
      <c r="Q90" s="8">
        <v>68.19</v>
      </c>
      <c r="R90" s="8"/>
      <c r="S90" s="8"/>
      <c r="U90" s="8">
        <v>2</v>
      </c>
      <c r="V90" s="8">
        <v>2</v>
      </c>
      <c r="W90" s="8">
        <v>2</v>
      </c>
      <c r="X90" s="8">
        <v>2</v>
      </c>
      <c r="Y90" s="8">
        <v>2</v>
      </c>
      <c r="Z90" s="8">
        <v>2</v>
      </c>
      <c r="AA90" s="8">
        <v>2</v>
      </c>
      <c r="AB90" s="8">
        <v>2</v>
      </c>
      <c r="AC90" s="8">
        <v>2</v>
      </c>
      <c r="AD90" s="8">
        <v>2</v>
      </c>
      <c r="AE90" s="8">
        <v>2</v>
      </c>
      <c r="AF90" s="8">
        <v>2</v>
      </c>
      <c r="AG90" s="29">
        <v>2</v>
      </c>
    </row>
    <row r="91" spans="1:33" ht="12.75">
      <c r="A91" s="22">
        <v>902201</v>
      </c>
      <c r="B91" s="1" t="s">
        <v>3</v>
      </c>
      <c r="C91" s="1" t="s">
        <v>193</v>
      </c>
      <c r="D91" s="8">
        <v>8658.42</v>
      </c>
      <c r="F91" s="8">
        <v>99.61</v>
      </c>
      <c r="G91" s="8">
        <v>102.07</v>
      </c>
      <c r="H91" s="8">
        <v>102.32</v>
      </c>
      <c r="I91" s="8">
        <v>102.57</v>
      </c>
      <c r="J91" s="8">
        <v>1176.08</v>
      </c>
      <c r="K91" s="8">
        <v>1425.86</v>
      </c>
      <c r="L91" s="8">
        <v>956.11</v>
      </c>
      <c r="M91" s="8">
        <v>946.87</v>
      </c>
      <c r="N91" s="8">
        <v>965.02</v>
      </c>
      <c r="O91" s="8">
        <v>929.14</v>
      </c>
      <c r="P91" s="8">
        <v>926.2</v>
      </c>
      <c r="Q91" s="8">
        <v>926.57</v>
      </c>
      <c r="R91" s="8"/>
      <c r="S91" s="8"/>
      <c r="U91" s="8">
        <v>2</v>
      </c>
      <c r="V91" s="8">
        <v>2</v>
      </c>
      <c r="W91" s="8">
        <v>2</v>
      </c>
      <c r="X91" s="8">
        <v>2</v>
      </c>
      <c r="Y91" s="8">
        <v>17</v>
      </c>
      <c r="Z91" s="8">
        <v>17</v>
      </c>
      <c r="AA91" s="8">
        <v>18</v>
      </c>
      <c r="AB91" s="8">
        <v>18</v>
      </c>
      <c r="AC91" s="8">
        <v>18</v>
      </c>
      <c r="AD91" s="8">
        <v>18</v>
      </c>
      <c r="AE91" s="8">
        <v>18</v>
      </c>
      <c r="AF91" s="8">
        <v>18</v>
      </c>
      <c r="AG91" s="29">
        <v>12.5</v>
      </c>
    </row>
    <row r="92" spans="1:33" ht="12.75">
      <c r="A92" s="22">
        <v>902204</v>
      </c>
      <c r="B92" s="1" t="s">
        <v>3</v>
      </c>
      <c r="C92" s="1" t="s">
        <v>193</v>
      </c>
      <c r="D92" s="8">
        <v>4982.41</v>
      </c>
      <c r="F92" s="8">
        <v>264.04</v>
      </c>
      <c r="G92" s="8">
        <v>370.88</v>
      </c>
      <c r="H92" s="8">
        <v>422.62</v>
      </c>
      <c r="I92" s="8">
        <v>395.12</v>
      </c>
      <c r="J92" s="8">
        <v>542.13</v>
      </c>
      <c r="K92" s="8">
        <v>651.13</v>
      </c>
      <c r="L92" s="8">
        <v>434.96</v>
      </c>
      <c r="M92" s="8">
        <v>381.65</v>
      </c>
      <c r="N92" s="8">
        <v>380.15</v>
      </c>
      <c r="O92" s="8">
        <v>390.4</v>
      </c>
      <c r="P92" s="8">
        <v>375.78</v>
      </c>
      <c r="Q92" s="8">
        <v>373.55</v>
      </c>
      <c r="R92" s="8"/>
      <c r="S92" s="8"/>
      <c r="U92" s="8">
        <v>6</v>
      </c>
      <c r="V92" s="8">
        <v>7</v>
      </c>
      <c r="W92" s="8">
        <v>7</v>
      </c>
      <c r="X92" s="8">
        <v>7</v>
      </c>
      <c r="Y92" s="8">
        <v>8</v>
      </c>
      <c r="Z92" s="8">
        <v>8</v>
      </c>
      <c r="AA92" s="8">
        <v>8</v>
      </c>
      <c r="AB92" s="8">
        <v>7</v>
      </c>
      <c r="AC92" s="8">
        <v>7</v>
      </c>
      <c r="AD92" s="8">
        <v>7</v>
      </c>
      <c r="AE92" s="8">
        <v>7</v>
      </c>
      <c r="AF92" s="8">
        <v>7</v>
      </c>
      <c r="AG92" s="29">
        <v>7.166666666666667</v>
      </c>
    </row>
    <row r="93" spans="1:33" ht="12.75">
      <c r="A93" s="22">
        <v>902205</v>
      </c>
      <c r="B93" s="1" t="s">
        <v>3</v>
      </c>
      <c r="C93" s="1" t="s">
        <v>193</v>
      </c>
      <c r="D93" s="8">
        <v>1845.09</v>
      </c>
      <c r="F93" s="8">
        <v>102.19</v>
      </c>
      <c r="G93" s="8">
        <v>104.52</v>
      </c>
      <c r="H93" s="8">
        <v>166.53</v>
      </c>
      <c r="I93" s="8">
        <v>169.48</v>
      </c>
      <c r="J93" s="8">
        <v>205.9</v>
      </c>
      <c r="K93" s="8">
        <v>157.4</v>
      </c>
      <c r="L93" s="8">
        <v>157.65</v>
      </c>
      <c r="M93" s="8">
        <v>156.15</v>
      </c>
      <c r="N93" s="8">
        <v>156.9</v>
      </c>
      <c r="O93" s="8">
        <v>156.15</v>
      </c>
      <c r="P93" s="8">
        <v>155.97</v>
      </c>
      <c r="Q93" s="8">
        <v>156.25</v>
      </c>
      <c r="R93" s="8"/>
      <c r="S93" s="8"/>
      <c r="U93" s="8">
        <v>2</v>
      </c>
      <c r="V93" s="8">
        <v>2</v>
      </c>
      <c r="W93" s="8">
        <v>3</v>
      </c>
      <c r="X93" s="8">
        <v>3</v>
      </c>
      <c r="Y93" s="8">
        <v>3</v>
      </c>
      <c r="Z93" s="8">
        <v>3</v>
      </c>
      <c r="AA93" s="8">
        <v>3</v>
      </c>
      <c r="AB93" s="8">
        <v>3</v>
      </c>
      <c r="AC93" s="8">
        <v>3</v>
      </c>
      <c r="AD93" s="8">
        <v>3</v>
      </c>
      <c r="AE93" s="8">
        <v>3</v>
      </c>
      <c r="AF93" s="8">
        <v>3</v>
      </c>
      <c r="AG93" s="29">
        <v>2.8333333333333335</v>
      </c>
    </row>
    <row r="94" spans="1:33" ht="12.75">
      <c r="A94" s="22">
        <v>902206</v>
      </c>
      <c r="B94" s="1" t="s">
        <v>3</v>
      </c>
      <c r="C94" s="1" t="s">
        <v>193</v>
      </c>
      <c r="D94" s="8">
        <v>5291.92</v>
      </c>
      <c r="F94" s="8">
        <v>398.4</v>
      </c>
      <c r="G94" s="8">
        <v>409.58</v>
      </c>
      <c r="H94" s="8">
        <v>476.64</v>
      </c>
      <c r="I94" s="8">
        <v>485.5</v>
      </c>
      <c r="J94" s="8">
        <v>491.05</v>
      </c>
      <c r="K94" s="8">
        <v>501.65</v>
      </c>
      <c r="L94" s="8">
        <v>425.4</v>
      </c>
      <c r="M94" s="8">
        <v>423.15</v>
      </c>
      <c r="N94" s="8">
        <v>421.15</v>
      </c>
      <c r="O94" s="8">
        <v>420.69</v>
      </c>
      <c r="P94" s="8">
        <v>419.46</v>
      </c>
      <c r="Q94" s="8">
        <v>419.25</v>
      </c>
      <c r="R94" s="8"/>
      <c r="S94" s="8"/>
      <c r="U94" s="8">
        <v>8</v>
      </c>
      <c r="V94" s="8">
        <v>8</v>
      </c>
      <c r="W94" s="8">
        <v>9</v>
      </c>
      <c r="X94" s="8">
        <v>9</v>
      </c>
      <c r="Y94" s="8">
        <v>7</v>
      </c>
      <c r="Z94" s="8">
        <v>7</v>
      </c>
      <c r="AA94" s="8">
        <v>8</v>
      </c>
      <c r="AB94" s="8">
        <v>8</v>
      </c>
      <c r="AC94" s="8">
        <v>8</v>
      </c>
      <c r="AD94" s="8">
        <v>8</v>
      </c>
      <c r="AE94" s="8">
        <v>8</v>
      </c>
      <c r="AF94" s="8">
        <v>8</v>
      </c>
      <c r="AG94" s="29">
        <v>8</v>
      </c>
    </row>
    <row r="95" spans="1:33" ht="12.75">
      <c r="A95" s="22">
        <v>902207</v>
      </c>
      <c r="B95" s="1" t="s">
        <v>3</v>
      </c>
      <c r="C95" s="1" t="s">
        <v>193</v>
      </c>
      <c r="D95" s="8">
        <v>1358.36</v>
      </c>
      <c r="F95" s="8">
        <v>99.6</v>
      </c>
      <c r="G95" s="8">
        <v>104.52</v>
      </c>
      <c r="H95" s="8">
        <v>114.91</v>
      </c>
      <c r="I95" s="8">
        <v>115.16</v>
      </c>
      <c r="J95" s="8">
        <v>116.5</v>
      </c>
      <c r="K95" s="8">
        <v>115</v>
      </c>
      <c r="L95" s="8">
        <v>115</v>
      </c>
      <c r="M95" s="8">
        <v>115.18</v>
      </c>
      <c r="N95" s="8">
        <v>116.93</v>
      </c>
      <c r="O95" s="8">
        <v>114.43</v>
      </c>
      <c r="P95" s="8">
        <v>115.56</v>
      </c>
      <c r="Q95" s="8">
        <v>115.57</v>
      </c>
      <c r="R95" s="8"/>
      <c r="S95" s="8"/>
      <c r="U95" s="8">
        <v>2</v>
      </c>
      <c r="V95" s="8">
        <v>2</v>
      </c>
      <c r="W95" s="8">
        <v>2</v>
      </c>
      <c r="X95" s="8">
        <v>2</v>
      </c>
      <c r="Y95" s="8">
        <v>2</v>
      </c>
      <c r="Z95" s="8">
        <v>2</v>
      </c>
      <c r="AA95" s="8">
        <v>2</v>
      </c>
      <c r="AB95" s="8">
        <v>2</v>
      </c>
      <c r="AC95" s="8">
        <v>2</v>
      </c>
      <c r="AD95" s="8">
        <v>2</v>
      </c>
      <c r="AE95" s="8">
        <v>2</v>
      </c>
      <c r="AF95" s="8">
        <v>2</v>
      </c>
      <c r="AG95" s="29">
        <v>2</v>
      </c>
    </row>
    <row r="96" spans="1:33" ht="12.75">
      <c r="A96" s="22">
        <v>902209</v>
      </c>
      <c r="B96" s="1" t="s">
        <v>3</v>
      </c>
      <c r="C96" s="1" t="s">
        <v>193</v>
      </c>
      <c r="D96" s="8">
        <v>4623.68</v>
      </c>
      <c r="F96" s="8">
        <v>349</v>
      </c>
      <c r="G96" s="8">
        <v>361.3</v>
      </c>
      <c r="H96" s="8">
        <v>361.3</v>
      </c>
      <c r="I96" s="8">
        <v>385.07</v>
      </c>
      <c r="J96" s="8">
        <v>476.42</v>
      </c>
      <c r="K96" s="8">
        <v>559.2</v>
      </c>
      <c r="L96" s="8">
        <v>384.51</v>
      </c>
      <c r="M96" s="8">
        <v>383.76</v>
      </c>
      <c r="N96" s="8">
        <v>453.19</v>
      </c>
      <c r="O96" s="8">
        <v>303.26</v>
      </c>
      <c r="P96" s="8">
        <v>303.41</v>
      </c>
      <c r="Q96" s="8">
        <v>303.26</v>
      </c>
      <c r="R96" s="8"/>
      <c r="S96" s="8"/>
      <c r="U96" s="8">
        <v>5</v>
      </c>
      <c r="V96" s="8">
        <v>5</v>
      </c>
      <c r="W96" s="8">
        <v>5</v>
      </c>
      <c r="X96" s="8">
        <v>5</v>
      </c>
      <c r="Y96" s="8">
        <v>5</v>
      </c>
      <c r="Z96" s="8">
        <v>5</v>
      </c>
      <c r="AA96" s="8">
        <v>6</v>
      </c>
      <c r="AB96" s="8">
        <v>6</v>
      </c>
      <c r="AC96" s="8">
        <v>6</v>
      </c>
      <c r="AD96" s="8">
        <v>6</v>
      </c>
      <c r="AE96" s="8">
        <v>6</v>
      </c>
      <c r="AF96" s="8">
        <v>6</v>
      </c>
      <c r="AG96" s="29">
        <v>5.5</v>
      </c>
    </row>
    <row r="97" spans="1:33" ht="12.75">
      <c r="A97" s="22">
        <v>902210</v>
      </c>
      <c r="B97" s="1" t="s">
        <v>3</v>
      </c>
      <c r="C97" s="1" t="s">
        <v>193</v>
      </c>
      <c r="D97" s="8">
        <v>2928.22</v>
      </c>
      <c r="F97" s="8">
        <v>697.2</v>
      </c>
      <c r="G97" s="8">
        <v>731.64</v>
      </c>
      <c r="H97" s="8">
        <v>732.39</v>
      </c>
      <c r="I97" s="8">
        <v>766.99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/>
      <c r="S97" s="8"/>
      <c r="U97" s="8">
        <v>14</v>
      </c>
      <c r="V97" s="8">
        <v>14</v>
      </c>
      <c r="W97" s="8">
        <v>14</v>
      </c>
      <c r="X97" s="8">
        <v>14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29">
        <v>4.666666666666667</v>
      </c>
    </row>
    <row r="98" spans="1:33" ht="12.75">
      <c r="A98" s="22">
        <v>902350</v>
      </c>
      <c r="B98" s="1" t="s">
        <v>3</v>
      </c>
      <c r="C98" s="1" t="s">
        <v>193</v>
      </c>
      <c r="D98" s="8">
        <v>1099.94</v>
      </c>
      <c r="F98" s="8">
        <v>68.41</v>
      </c>
      <c r="G98" s="8">
        <v>70.13</v>
      </c>
      <c r="H98" s="8">
        <v>69.41</v>
      </c>
      <c r="I98" s="8">
        <v>57.91</v>
      </c>
      <c r="J98" s="8">
        <v>104.6</v>
      </c>
      <c r="K98" s="8">
        <v>104.6</v>
      </c>
      <c r="L98" s="8">
        <v>104.6</v>
      </c>
      <c r="M98" s="8">
        <v>104.1</v>
      </c>
      <c r="N98" s="8">
        <v>104.1</v>
      </c>
      <c r="O98" s="8">
        <v>104.1</v>
      </c>
      <c r="P98" s="8">
        <v>103.98</v>
      </c>
      <c r="Q98" s="8">
        <v>104</v>
      </c>
      <c r="R98" s="8"/>
      <c r="S98" s="8"/>
      <c r="U98" s="8">
        <v>2</v>
      </c>
      <c r="V98" s="8">
        <v>2</v>
      </c>
      <c r="W98" s="8">
        <v>2</v>
      </c>
      <c r="X98" s="8">
        <v>2</v>
      </c>
      <c r="Y98" s="8">
        <v>2</v>
      </c>
      <c r="Z98" s="8">
        <v>2</v>
      </c>
      <c r="AA98" s="8">
        <v>2</v>
      </c>
      <c r="AB98" s="8">
        <v>2</v>
      </c>
      <c r="AC98" s="8">
        <v>2</v>
      </c>
      <c r="AD98" s="8">
        <v>2</v>
      </c>
      <c r="AE98" s="8">
        <v>2</v>
      </c>
      <c r="AF98" s="8">
        <v>2</v>
      </c>
      <c r="AG98" s="29">
        <v>2</v>
      </c>
    </row>
    <row r="99" spans="1:33" ht="12.75">
      <c r="A99" s="22">
        <v>902395</v>
      </c>
      <c r="B99" s="1" t="s">
        <v>3</v>
      </c>
      <c r="C99" s="1" t="s">
        <v>193</v>
      </c>
      <c r="D99" s="8">
        <v>2708.68</v>
      </c>
      <c r="F99" s="8">
        <v>114.77</v>
      </c>
      <c r="G99" s="8">
        <v>261.3</v>
      </c>
      <c r="H99" s="8">
        <v>261.3</v>
      </c>
      <c r="I99" s="8">
        <v>273.8</v>
      </c>
      <c r="J99" s="8">
        <v>292.28</v>
      </c>
      <c r="K99" s="8">
        <v>254.72</v>
      </c>
      <c r="L99" s="8">
        <v>209.2</v>
      </c>
      <c r="M99" s="8">
        <v>208.2</v>
      </c>
      <c r="N99" s="8">
        <v>208.2</v>
      </c>
      <c r="O99" s="8">
        <v>208.2</v>
      </c>
      <c r="P99" s="8">
        <v>207.96</v>
      </c>
      <c r="Q99" s="8">
        <v>208.75</v>
      </c>
      <c r="R99" s="8"/>
      <c r="S99" s="8"/>
      <c r="U99" s="8">
        <v>3</v>
      </c>
      <c r="V99" s="8">
        <v>5</v>
      </c>
      <c r="W99" s="8">
        <v>5</v>
      </c>
      <c r="X99" s="8">
        <v>5</v>
      </c>
      <c r="Y99" s="8">
        <v>5</v>
      </c>
      <c r="Z99" s="8">
        <v>5</v>
      </c>
      <c r="AA99" s="8">
        <v>4</v>
      </c>
      <c r="AB99" s="8">
        <v>4</v>
      </c>
      <c r="AC99" s="8">
        <v>4</v>
      </c>
      <c r="AD99" s="8">
        <v>4</v>
      </c>
      <c r="AE99" s="8">
        <v>4</v>
      </c>
      <c r="AF99" s="8">
        <v>4</v>
      </c>
      <c r="AG99" s="29">
        <v>4.333333333333333</v>
      </c>
    </row>
    <row r="100" spans="1:33" ht="12.75">
      <c r="A100" s="22">
        <v>902400</v>
      </c>
      <c r="B100" s="1" t="s">
        <v>3</v>
      </c>
      <c r="C100" s="1" t="s">
        <v>193</v>
      </c>
      <c r="D100" s="8">
        <v>4857.55</v>
      </c>
      <c r="F100" s="8">
        <v>133.08</v>
      </c>
      <c r="G100" s="8">
        <v>138.03</v>
      </c>
      <c r="H100" s="8">
        <v>56.05</v>
      </c>
      <c r="I100" s="8">
        <v>191.16</v>
      </c>
      <c r="J100" s="8">
        <v>351.59</v>
      </c>
      <c r="K100" s="8">
        <v>442.91</v>
      </c>
      <c r="L100" s="8">
        <v>556.01</v>
      </c>
      <c r="M100" s="8">
        <v>599.06</v>
      </c>
      <c r="N100" s="8">
        <v>576.84</v>
      </c>
      <c r="O100" s="8">
        <v>675.07</v>
      </c>
      <c r="P100" s="8">
        <v>676.74</v>
      </c>
      <c r="Q100" s="8">
        <v>461.01</v>
      </c>
      <c r="R100" s="8"/>
      <c r="S100" s="8"/>
      <c r="U100" s="8">
        <v>3</v>
      </c>
      <c r="V100" s="8">
        <v>3</v>
      </c>
      <c r="W100" s="8">
        <v>2</v>
      </c>
      <c r="X100" s="8">
        <v>4</v>
      </c>
      <c r="Y100" s="8">
        <v>5</v>
      </c>
      <c r="Z100" s="8">
        <v>5</v>
      </c>
      <c r="AA100" s="8">
        <v>5</v>
      </c>
      <c r="AB100" s="8">
        <v>6</v>
      </c>
      <c r="AC100" s="8">
        <v>6</v>
      </c>
      <c r="AD100" s="8">
        <v>6</v>
      </c>
      <c r="AE100" s="8">
        <v>6</v>
      </c>
      <c r="AF100" s="8">
        <v>6</v>
      </c>
      <c r="AG100" s="29">
        <v>4.75</v>
      </c>
    </row>
    <row r="101" spans="1:33" ht="12.75">
      <c r="A101" s="22">
        <v>902500</v>
      </c>
      <c r="B101" s="1" t="s">
        <v>3</v>
      </c>
      <c r="C101" s="1" t="s">
        <v>193</v>
      </c>
      <c r="D101" s="8">
        <v>7380.01</v>
      </c>
      <c r="F101" s="8">
        <v>448.43</v>
      </c>
      <c r="G101" s="8">
        <v>450.65</v>
      </c>
      <c r="H101" s="8">
        <v>639.51</v>
      </c>
      <c r="I101" s="8">
        <v>640.31</v>
      </c>
      <c r="J101" s="8">
        <v>695.77</v>
      </c>
      <c r="K101" s="8">
        <v>690.76</v>
      </c>
      <c r="L101" s="8">
        <v>639.25</v>
      </c>
      <c r="M101" s="8">
        <v>634.95</v>
      </c>
      <c r="N101" s="8">
        <v>636.18</v>
      </c>
      <c r="O101" s="8">
        <v>634.93</v>
      </c>
      <c r="P101" s="8">
        <v>634.95</v>
      </c>
      <c r="Q101" s="8">
        <v>634.32</v>
      </c>
      <c r="R101" s="8"/>
      <c r="S101" s="8"/>
      <c r="U101" s="8">
        <v>9</v>
      </c>
      <c r="V101" s="8">
        <v>10</v>
      </c>
      <c r="W101" s="8">
        <v>12</v>
      </c>
      <c r="X101" s="8">
        <v>12</v>
      </c>
      <c r="Y101" s="8">
        <v>12</v>
      </c>
      <c r="Z101" s="8">
        <v>12</v>
      </c>
      <c r="AA101" s="8">
        <v>12</v>
      </c>
      <c r="AB101" s="8">
        <v>12</v>
      </c>
      <c r="AC101" s="8">
        <v>12</v>
      </c>
      <c r="AD101" s="8">
        <v>12</v>
      </c>
      <c r="AE101" s="8">
        <v>12</v>
      </c>
      <c r="AF101" s="8">
        <v>12</v>
      </c>
      <c r="AG101" s="29">
        <v>11.583333333333334</v>
      </c>
    </row>
    <row r="102" spans="1:33" ht="12.75">
      <c r="A102" s="22">
        <v>902510</v>
      </c>
      <c r="B102" s="1" t="s">
        <v>3</v>
      </c>
      <c r="C102" s="1" t="s">
        <v>193</v>
      </c>
      <c r="D102" s="8">
        <v>1871.61</v>
      </c>
      <c r="F102" s="8">
        <v>149.4</v>
      </c>
      <c r="G102" s="8">
        <v>156.78</v>
      </c>
      <c r="H102" s="8">
        <v>157.03</v>
      </c>
      <c r="I102" s="8">
        <v>156.78</v>
      </c>
      <c r="J102" s="8">
        <v>156.9</v>
      </c>
      <c r="K102" s="8">
        <v>156.9</v>
      </c>
      <c r="L102" s="8">
        <v>156.9</v>
      </c>
      <c r="M102" s="8">
        <v>156.15</v>
      </c>
      <c r="N102" s="8">
        <v>156.15</v>
      </c>
      <c r="O102" s="8">
        <v>156.15</v>
      </c>
      <c r="P102" s="8">
        <v>156.47</v>
      </c>
      <c r="Q102" s="8">
        <v>156</v>
      </c>
      <c r="R102" s="8"/>
      <c r="S102" s="8"/>
      <c r="U102" s="8">
        <v>3</v>
      </c>
      <c r="V102" s="8">
        <v>3</v>
      </c>
      <c r="W102" s="8">
        <v>3</v>
      </c>
      <c r="X102" s="8">
        <v>3</v>
      </c>
      <c r="Y102" s="8">
        <v>3</v>
      </c>
      <c r="Z102" s="8">
        <v>3</v>
      </c>
      <c r="AA102" s="8">
        <v>3</v>
      </c>
      <c r="AB102" s="8">
        <v>3</v>
      </c>
      <c r="AC102" s="8">
        <v>3</v>
      </c>
      <c r="AD102" s="8">
        <v>3</v>
      </c>
      <c r="AE102" s="8">
        <v>3</v>
      </c>
      <c r="AF102" s="8">
        <v>3</v>
      </c>
      <c r="AG102" s="29">
        <v>3</v>
      </c>
    </row>
    <row r="103" spans="1:33" ht="12.75">
      <c r="A103" s="22">
        <v>903200</v>
      </c>
      <c r="B103" s="1" t="s">
        <v>2</v>
      </c>
      <c r="C103" s="1" t="s">
        <v>191</v>
      </c>
      <c r="D103" s="8">
        <v>9510.52</v>
      </c>
      <c r="F103" s="8">
        <v>646.9</v>
      </c>
      <c r="G103" s="8">
        <v>712.44</v>
      </c>
      <c r="H103" s="8">
        <v>742.7</v>
      </c>
      <c r="I103" s="8">
        <v>826.72</v>
      </c>
      <c r="J103" s="8">
        <v>826.62</v>
      </c>
      <c r="K103" s="8">
        <v>783.75</v>
      </c>
      <c r="L103" s="8">
        <v>827.83</v>
      </c>
      <c r="M103" s="8">
        <v>825.57</v>
      </c>
      <c r="N103" s="8">
        <v>861.78</v>
      </c>
      <c r="O103" s="8">
        <v>815.58</v>
      </c>
      <c r="P103" s="8">
        <v>825.26</v>
      </c>
      <c r="Q103" s="8">
        <v>815.37</v>
      </c>
      <c r="R103" s="8"/>
      <c r="S103" s="8"/>
      <c r="U103" s="8">
        <v>17</v>
      </c>
      <c r="V103" s="8">
        <v>18</v>
      </c>
      <c r="W103" s="8">
        <v>19</v>
      </c>
      <c r="X103" s="8">
        <v>19</v>
      </c>
      <c r="Y103" s="8">
        <v>19</v>
      </c>
      <c r="Z103" s="8">
        <v>18</v>
      </c>
      <c r="AA103" s="8">
        <v>18</v>
      </c>
      <c r="AB103" s="8">
        <v>18</v>
      </c>
      <c r="AC103" s="8">
        <v>18</v>
      </c>
      <c r="AD103" s="8">
        <v>18</v>
      </c>
      <c r="AE103" s="8">
        <v>18</v>
      </c>
      <c r="AF103" s="8">
        <v>18</v>
      </c>
      <c r="AG103" s="29">
        <v>18.166666666666668</v>
      </c>
    </row>
    <row r="104" spans="1:33" ht="12.75">
      <c r="A104" s="22">
        <v>903300</v>
      </c>
      <c r="B104" s="1" t="s">
        <v>2</v>
      </c>
      <c r="C104" s="1" t="s">
        <v>191</v>
      </c>
      <c r="D104" s="8">
        <v>209.49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43.01</v>
      </c>
      <c r="L104" s="8">
        <v>43.01</v>
      </c>
      <c r="M104" s="8">
        <v>43.01</v>
      </c>
      <c r="N104" s="8">
        <v>80.46</v>
      </c>
      <c r="O104" s="8">
        <v>0</v>
      </c>
      <c r="P104" s="8">
        <v>0</v>
      </c>
      <c r="Q104" s="8">
        <v>0</v>
      </c>
      <c r="R104" s="8"/>
      <c r="S104" s="8"/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1</v>
      </c>
      <c r="AA104" s="8">
        <v>1</v>
      </c>
      <c r="AB104" s="8">
        <v>1</v>
      </c>
      <c r="AC104" s="8">
        <v>1</v>
      </c>
      <c r="AD104" s="8">
        <v>0</v>
      </c>
      <c r="AE104" s="8">
        <v>0</v>
      </c>
      <c r="AF104" s="8">
        <v>0</v>
      </c>
      <c r="AG104" s="29">
        <v>0.3333333333333333</v>
      </c>
    </row>
    <row r="105" spans="1:33" ht="12.75">
      <c r="A105" s="22">
        <v>904200</v>
      </c>
      <c r="B105" s="1" t="s">
        <v>3</v>
      </c>
      <c r="C105" s="1" t="s">
        <v>193</v>
      </c>
      <c r="D105" s="8">
        <v>186.97</v>
      </c>
      <c r="F105" s="8">
        <v>0</v>
      </c>
      <c r="G105" s="8">
        <v>186.97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/>
      <c r="S105" s="8"/>
      <c r="U105" s="8">
        <v>0</v>
      </c>
      <c r="V105" s="8">
        <v>1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29">
        <v>0.08333333333333333</v>
      </c>
    </row>
    <row r="106" spans="1:33" ht="12.75">
      <c r="A106" s="1">
        <v>904400</v>
      </c>
      <c r="B106" s="1" t="s">
        <v>3</v>
      </c>
      <c r="C106" s="1" t="s">
        <v>193</v>
      </c>
      <c r="D106" s="8">
        <v>195.05</v>
      </c>
      <c r="F106" s="8">
        <v>40.96</v>
      </c>
      <c r="G106" s="8">
        <v>154.09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/>
      <c r="S106" s="8"/>
      <c r="U106" s="8">
        <v>1</v>
      </c>
      <c r="V106" s="8">
        <v>1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29">
        <v>0.16666666666666666</v>
      </c>
    </row>
    <row r="107" spans="1:33" ht="12.75">
      <c r="A107" s="22">
        <v>908000</v>
      </c>
      <c r="B107" s="1" t="s">
        <v>2</v>
      </c>
      <c r="C107" s="1" t="s">
        <v>191</v>
      </c>
      <c r="D107" s="8">
        <v>896.71</v>
      </c>
      <c r="F107" s="8">
        <v>-30.86</v>
      </c>
      <c r="G107" s="8">
        <v>84.43</v>
      </c>
      <c r="H107" s="8">
        <v>84.43</v>
      </c>
      <c r="I107" s="8">
        <v>84.43</v>
      </c>
      <c r="J107" s="8">
        <v>84.48</v>
      </c>
      <c r="K107" s="8">
        <v>84.48</v>
      </c>
      <c r="L107" s="8">
        <v>84.48</v>
      </c>
      <c r="M107" s="8">
        <v>84.19</v>
      </c>
      <c r="N107" s="8">
        <v>84.19</v>
      </c>
      <c r="O107" s="8">
        <v>84.19</v>
      </c>
      <c r="P107" s="8">
        <v>84.13</v>
      </c>
      <c r="Q107" s="8">
        <v>84.14</v>
      </c>
      <c r="R107" s="8"/>
      <c r="S107" s="8"/>
      <c r="U107" s="8">
        <v>0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>
        <v>1</v>
      </c>
      <c r="AE107" s="8">
        <v>1</v>
      </c>
      <c r="AF107" s="8">
        <v>1</v>
      </c>
      <c r="AG107" s="29">
        <v>0.9166666666666666</v>
      </c>
    </row>
    <row r="108" spans="1:33" ht="12.75">
      <c r="A108" s="22">
        <v>104000</v>
      </c>
      <c r="B108" s="1" t="s">
        <v>7</v>
      </c>
      <c r="C108" s="1" t="s">
        <v>9</v>
      </c>
      <c r="D108" s="8">
        <v>102.08</v>
      </c>
      <c r="F108" s="8">
        <v>102.08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/>
      <c r="S108" s="8"/>
      <c r="U108" s="8">
        <v>2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29">
        <v>0.16666666666666666</v>
      </c>
    </row>
    <row r="109" spans="1:33" ht="12.75">
      <c r="A109" s="1">
        <v>402600</v>
      </c>
      <c r="B109" s="1" t="s">
        <v>5</v>
      </c>
      <c r="C109" s="1" t="s">
        <v>189</v>
      </c>
      <c r="D109" s="8">
        <v>94.4</v>
      </c>
      <c r="F109" s="8">
        <v>94.4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/>
      <c r="S109" s="8"/>
      <c r="U109" s="8">
        <v>2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29">
        <v>0.16666666666666666</v>
      </c>
    </row>
    <row r="110" spans="1:33" ht="12.75">
      <c r="A110" s="22">
        <v>803810</v>
      </c>
      <c r="B110" s="1" t="s">
        <v>6</v>
      </c>
      <c r="C110" s="1" t="s">
        <v>195</v>
      </c>
      <c r="D110" s="8">
        <v>33.34</v>
      </c>
      <c r="F110" s="8">
        <v>33.34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/>
      <c r="S110" s="8"/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29">
        <v>0.08333333333333333</v>
      </c>
    </row>
    <row r="111" spans="1:33" ht="12.75">
      <c r="A111" s="1">
        <v>904100</v>
      </c>
      <c r="B111" s="1" t="s">
        <v>3</v>
      </c>
      <c r="C111" s="1" t="s">
        <v>193</v>
      </c>
      <c r="D111" s="8">
        <v>68.41</v>
      </c>
      <c r="F111" s="8">
        <v>68.41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/>
      <c r="S111" s="8"/>
      <c r="U111" s="8">
        <v>1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29">
        <v>0.08333333333333333</v>
      </c>
    </row>
    <row r="112" spans="1:33" ht="12.75">
      <c r="A112" s="1" t="s">
        <v>39</v>
      </c>
      <c r="B112" s="1" t="s">
        <v>5</v>
      </c>
      <c r="C112" s="1" t="s">
        <v>189</v>
      </c>
      <c r="D112" s="8">
        <v>317.81</v>
      </c>
      <c r="F112" s="8">
        <v>49.8</v>
      </c>
      <c r="G112" s="8">
        <v>52.26</v>
      </c>
      <c r="H112" s="8">
        <v>52.26</v>
      </c>
      <c r="I112" s="8">
        <v>52.26</v>
      </c>
      <c r="J112" s="8">
        <v>-147.69</v>
      </c>
      <c r="K112" s="8">
        <v>258.92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/>
      <c r="S112" s="8"/>
      <c r="U112" s="8">
        <v>1</v>
      </c>
      <c r="V112" s="8">
        <v>1</v>
      </c>
      <c r="W112" s="8">
        <v>1</v>
      </c>
      <c r="X112" s="8">
        <v>1</v>
      </c>
      <c r="Y112" s="8">
        <v>0</v>
      </c>
      <c r="Z112" s="8">
        <v>1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29">
        <v>0.4166666666666667</v>
      </c>
    </row>
    <row r="113" spans="1:33" ht="12.75">
      <c r="A113" s="1" t="s">
        <v>147</v>
      </c>
      <c r="B113" s="1" t="s">
        <v>5</v>
      </c>
      <c r="C113" s="1" t="s">
        <v>189</v>
      </c>
      <c r="D113" s="8">
        <v>711.44</v>
      </c>
      <c r="F113" s="8">
        <v>49.8</v>
      </c>
      <c r="G113" s="8">
        <v>52.26</v>
      </c>
      <c r="H113" s="8">
        <v>52.51</v>
      </c>
      <c r="I113" s="8">
        <v>52.26</v>
      </c>
      <c r="J113" s="8">
        <v>52.55</v>
      </c>
      <c r="K113" s="8">
        <v>65.07</v>
      </c>
      <c r="L113" s="8">
        <v>64.82</v>
      </c>
      <c r="M113" s="8">
        <v>64.71</v>
      </c>
      <c r="N113" s="8">
        <v>64.71</v>
      </c>
      <c r="O113" s="8">
        <v>64.46</v>
      </c>
      <c r="P113" s="8">
        <v>64.14</v>
      </c>
      <c r="Q113" s="8">
        <v>64.15</v>
      </c>
      <c r="R113" s="8"/>
      <c r="S113" s="8"/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>
        <v>1</v>
      </c>
      <c r="AE113" s="8">
        <v>1</v>
      </c>
      <c r="AF113" s="8">
        <v>1</v>
      </c>
      <c r="AG113" s="29">
        <v>1</v>
      </c>
    </row>
    <row r="114" spans="1:33" ht="12.75">
      <c r="A114" s="1" t="s">
        <v>53</v>
      </c>
      <c r="B114" s="1" t="s">
        <v>5</v>
      </c>
      <c r="C114" s="1" t="s">
        <v>189</v>
      </c>
      <c r="D114" s="8">
        <v>504.92</v>
      </c>
      <c r="F114" s="8">
        <v>40.01</v>
      </c>
      <c r="G114" s="8">
        <v>40.01</v>
      </c>
      <c r="H114" s="8">
        <v>37.82</v>
      </c>
      <c r="I114" s="8">
        <v>43.01</v>
      </c>
      <c r="J114" s="8">
        <v>43.01</v>
      </c>
      <c r="K114" s="8">
        <v>43.01</v>
      </c>
      <c r="L114" s="8">
        <v>43.01</v>
      </c>
      <c r="M114" s="8">
        <v>43.01</v>
      </c>
      <c r="N114" s="8">
        <v>43.01</v>
      </c>
      <c r="O114" s="8">
        <v>43.01</v>
      </c>
      <c r="P114" s="8">
        <v>43</v>
      </c>
      <c r="Q114" s="8">
        <v>43.01</v>
      </c>
      <c r="R114" s="8"/>
      <c r="S114" s="8"/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>
        <v>1</v>
      </c>
      <c r="AE114" s="8">
        <v>1</v>
      </c>
      <c r="AF114" s="8">
        <v>1</v>
      </c>
      <c r="AG114" s="29">
        <v>1</v>
      </c>
    </row>
    <row r="115" spans="1:33" ht="12.75">
      <c r="A115" s="1" t="s">
        <v>54</v>
      </c>
      <c r="B115" s="1" t="s">
        <v>5</v>
      </c>
      <c r="C115" s="1" t="s">
        <v>189</v>
      </c>
      <c r="D115" s="8">
        <v>1231.98</v>
      </c>
      <c r="F115" s="8">
        <v>80.02</v>
      </c>
      <c r="G115" s="8">
        <v>80.02</v>
      </c>
      <c r="H115" s="8">
        <v>75.64</v>
      </c>
      <c r="I115" s="8">
        <v>86.02</v>
      </c>
      <c r="J115" s="8">
        <v>86.02</v>
      </c>
      <c r="K115" s="8">
        <v>69.4</v>
      </c>
      <c r="L115" s="8">
        <v>129.03</v>
      </c>
      <c r="M115" s="8">
        <v>129.07</v>
      </c>
      <c r="N115" s="8">
        <v>129.03</v>
      </c>
      <c r="O115" s="8">
        <v>129.03</v>
      </c>
      <c r="P115" s="8">
        <v>129.08</v>
      </c>
      <c r="Q115" s="8">
        <v>109.62</v>
      </c>
      <c r="R115" s="8"/>
      <c r="S115" s="8"/>
      <c r="U115" s="8">
        <v>2</v>
      </c>
      <c r="V115" s="8">
        <v>2</v>
      </c>
      <c r="W115" s="8">
        <v>2</v>
      </c>
      <c r="X115" s="8">
        <v>2</v>
      </c>
      <c r="Y115" s="8">
        <v>2</v>
      </c>
      <c r="Z115" s="8">
        <v>2</v>
      </c>
      <c r="AA115" s="8">
        <v>3</v>
      </c>
      <c r="AB115" s="8">
        <v>3</v>
      </c>
      <c r="AC115" s="8">
        <v>3</v>
      </c>
      <c r="AD115" s="8">
        <v>3</v>
      </c>
      <c r="AE115" s="8">
        <v>3</v>
      </c>
      <c r="AF115" s="8">
        <v>3</v>
      </c>
      <c r="AG115" s="29">
        <v>2.5</v>
      </c>
    </row>
    <row r="116" spans="1:33" ht="12.75">
      <c r="A116" s="1" t="s">
        <v>148</v>
      </c>
      <c r="B116" s="1" t="s">
        <v>5</v>
      </c>
      <c r="C116" s="1" t="s">
        <v>189</v>
      </c>
      <c r="D116" s="8">
        <v>1161.25</v>
      </c>
      <c r="F116" s="8">
        <v>88.64</v>
      </c>
      <c r="G116" s="8">
        <v>88.74</v>
      </c>
      <c r="H116" s="8">
        <v>88.74</v>
      </c>
      <c r="I116" s="8">
        <v>88.74</v>
      </c>
      <c r="J116" s="8">
        <v>88.79</v>
      </c>
      <c r="K116" s="8">
        <v>88.79</v>
      </c>
      <c r="L116" s="8">
        <v>88.79</v>
      </c>
      <c r="M116" s="8">
        <v>88.47</v>
      </c>
      <c r="N116" s="8">
        <v>88.47</v>
      </c>
      <c r="O116" s="8">
        <v>363.08</v>
      </c>
      <c r="P116" s="8">
        <v>0</v>
      </c>
      <c r="Q116" s="8">
        <v>0</v>
      </c>
      <c r="R116" s="8"/>
      <c r="S116" s="8"/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>
        <v>1</v>
      </c>
      <c r="AE116" s="8">
        <v>0</v>
      </c>
      <c r="AF116" s="8">
        <v>0</v>
      </c>
      <c r="AG116" s="29">
        <v>0.8333333333333334</v>
      </c>
    </row>
    <row r="117" spans="1:33" ht="12.75">
      <c r="A117" s="1" t="s">
        <v>60</v>
      </c>
      <c r="B117" s="1" t="s">
        <v>5</v>
      </c>
      <c r="C117" s="1" t="s">
        <v>189</v>
      </c>
      <c r="D117" s="8">
        <v>1515.26</v>
      </c>
      <c r="F117" s="8">
        <v>120.03</v>
      </c>
      <c r="G117" s="8">
        <v>120.13</v>
      </c>
      <c r="H117" s="8">
        <v>113.54</v>
      </c>
      <c r="I117" s="8">
        <v>129.07</v>
      </c>
      <c r="J117" s="8">
        <v>129.03</v>
      </c>
      <c r="K117" s="8">
        <v>129.09</v>
      </c>
      <c r="L117" s="8">
        <v>129.03</v>
      </c>
      <c r="M117" s="8">
        <v>129.03</v>
      </c>
      <c r="N117" s="8">
        <v>129.05</v>
      </c>
      <c r="O117" s="8">
        <v>129.13</v>
      </c>
      <c r="P117" s="8">
        <v>129</v>
      </c>
      <c r="Q117" s="8">
        <v>129.13</v>
      </c>
      <c r="R117" s="8"/>
      <c r="S117" s="8"/>
      <c r="U117" s="8">
        <v>3</v>
      </c>
      <c r="V117" s="8">
        <v>3</v>
      </c>
      <c r="W117" s="8">
        <v>3</v>
      </c>
      <c r="X117" s="8">
        <v>3</v>
      </c>
      <c r="Y117" s="8">
        <v>3</v>
      </c>
      <c r="Z117" s="8">
        <v>3</v>
      </c>
      <c r="AA117" s="8">
        <v>3</v>
      </c>
      <c r="AB117" s="8">
        <v>3</v>
      </c>
      <c r="AC117" s="8">
        <v>3</v>
      </c>
      <c r="AD117" s="8">
        <v>3</v>
      </c>
      <c r="AE117" s="8">
        <v>3</v>
      </c>
      <c r="AF117" s="8">
        <v>3</v>
      </c>
      <c r="AG117" s="29">
        <v>3</v>
      </c>
    </row>
    <row r="118" spans="1:33" ht="12.75">
      <c r="A118" s="1" t="s">
        <v>149</v>
      </c>
      <c r="B118" s="1" t="s">
        <v>2</v>
      </c>
      <c r="C118" s="1" t="s">
        <v>191</v>
      </c>
      <c r="D118" s="8">
        <v>28</v>
      </c>
      <c r="F118" s="8">
        <v>28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/>
      <c r="S118" s="8"/>
      <c r="U118" s="8">
        <v>1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29">
        <v>0.08333333333333333</v>
      </c>
    </row>
    <row r="119" spans="1:33" ht="12.75">
      <c r="A119" s="1" t="s">
        <v>64</v>
      </c>
      <c r="B119" s="1" t="s">
        <v>1</v>
      </c>
      <c r="C119" s="1" t="s">
        <v>188</v>
      </c>
      <c r="D119" s="8">
        <v>2346.08</v>
      </c>
      <c r="F119" s="8">
        <v>164.59</v>
      </c>
      <c r="G119" s="8">
        <v>166.52</v>
      </c>
      <c r="H119" s="8">
        <v>162.14</v>
      </c>
      <c r="I119" s="8">
        <v>182.52</v>
      </c>
      <c r="J119" s="8">
        <v>182.58</v>
      </c>
      <c r="K119" s="8">
        <v>180.48</v>
      </c>
      <c r="L119" s="8">
        <v>201.33</v>
      </c>
      <c r="M119" s="8">
        <v>201.08</v>
      </c>
      <c r="N119" s="8">
        <v>210.36</v>
      </c>
      <c r="O119" s="8">
        <v>436.45</v>
      </c>
      <c r="P119" s="8">
        <v>129</v>
      </c>
      <c r="Q119" s="8">
        <v>129.03</v>
      </c>
      <c r="R119" s="8"/>
      <c r="S119" s="8"/>
      <c r="U119" s="8">
        <v>3</v>
      </c>
      <c r="V119" s="8">
        <v>3</v>
      </c>
      <c r="W119" s="8">
        <v>3</v>
      </c>
      <c r="X119" s="8">
        <v>3</v>
      </c>
      <c r="Y119" s="8">
        <v>3</v>
      </c>
      <c r="Z119" s="8">
        <v>3</v>
      </c>
      <c r="AA119" s="8">
        <v>4</v>
      </c>
      <c r="AB119" s="8">
        <v>4</v>
      </c>
      <c r="AC119" s="8">
        <v>4</v>
      </c>
      <c r="AD119" s="8">
        <v>4</v>
      </c>
      <c r="AE119" s="8">
        <v>3</v>
      </c>
      <c r="AF119" s="8">
        <v>3</v>
      </c>
      <c r="AG119" s="29">
        <v>3.3333333333333335</v>
      </c>
    </row>
    <row r="120" spans="1:33" ht="12.75">
      <c r="A120" s="1" t="s">
        <v>66</v>
      </c>
      <c r="B120" s="1" t="s">
        <v>1</v>
      </c>
      <c r="C120" s="1" t="s">
        <v>188</v>
      </c>
      <c r="D120" s="8">
        <v>548.59</v>
      </c>
      <c r="F120" s="8">
        <v>161.23</v>
      </c>
      <c r="G120" s="8">
        <v>236.99</v>
      </c>
      <c r="H120" s="8">
        <v>150.37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/>
      <c r="S120" s="8"/>
      <c r="U120" s="8">
        <v>7</v>
      </c>
      <c r="V120" s="8">
        <v>7</v>
      </c>
      <c r="W120" s="8">
        <v>3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29">
        <v>1.4166666666666667</v>
      </c>
    </row>
    <row r="121" spans="1:33" ht="12.75">
      <c r="A121" s="1" t="s">
        <v>67</v>
      </c>
      <c r="B121" s="1" t="s">
        <v>1</v>
      </c>
      <c r="C121" s="1" t="s">
        <v>188</v>
      </c>
      <c r="D121" s="8">
        <v>1777.87</v>
      </c>
      <c r="F121" s="8">
        <v>129.82</v>
      </c>
      <c r="G121" s="8">
        <v>132.28</v>
      </c>
      <c r="H121" s="8">
        <v>128.29</v>
      </c>
      <c r="I121" s="8">
        <v>138.3</v>
      </c>
      <c r="J121" s="8">
        <v>138.32</v>
      </c>
      <c r="K121" s="8">
        <v>138.32</v>
      </c>
      <c r="L121" s="8">
        <v>138.32</v>
      </c>
      <c r="M121" s="8">
        <v>138.07</v>
      </c>
      <c r="N121" s="8">
        <v>139.07</v>
      </c>
      <c r="O121" s="8">
        <v>385.04</v>
      </c>
      <c r="P121" s="8">
        <v>86</v>
      </c>
      <c r="Q121" s="8">
        <v>86.04</v>
      </c>
      <c r="R121" s="8"/>
      <c r="S121" s="8"/>
      <c r="U121" s="8">
        <v>3</v>
      </c>
      <c r="V121" s="8">
        <v>3</v>
      </c>
      <c r="W121" s="8">
        <v>3</v>
      </c>
      <c r="X121" s="8">
        <v>3</v>
      </c>
      <c r="Y121" s="8">
        <v>3</v>
      </c>
      <c r="Z121" s="8">
        <v>3</v>
      </c>
      <c r="AA121" s="8">
        <v>3</v>
      </c>
      <c r="AB121" s="8">
        <v>3</v>
      </c>
      <c r="AC121" s="8">
        <v>3</v>
      </c>
      <c r="AD121" s="8">
        <v>3</v>
      </c>
      <c r="AE121" s="8">
        <v>2</v>
      </c>
      <c r="AF121" s="8">
        <v>2</v>
      </c>
      <c r="AG121" s="29">
        <v>2.8333333333333335</v>
      </c>
    </row>
    <row r="122" spans="1:33" ht="12.75">
      <c r="A122" s="1" t="s">
        <v>69</v>
      </c>
      <c r="B122" s="1" t="s">
        <v>1</v>
      </c>
      <c r="C122" s="1" t="s">
        <v>188</v>
      </c>
      <c r="D122" s="8">
        <v>4279.07</v>
      </c>
      <c r="F122" s="8">
        <v>307.81</v>
      </c>
      <c r="G122" s="8">
        <v>310.54</v>
      </c>
      <c r="H122" s="8">
        <v>602.51</v>
      </c>
      <c r="I122" s="8">
        <v>325.54</v>
      </c>
      <c r="J122" s="8">
        <v>328.6</v>
      </c>
      <c r="K122" s="8">
        <v>322.85</v>
      </c>
      <c r="L122" s="8">
        <v>347.91</v>
      </c>
      <c r="M122" s="8">
        <v>346.75</v>
      </c>
      <c r="N122" s="8">
        <v>346.75</v>
      </c>
      <c r="O122" s="8">
        <v>346.75</v>
      </c>
      <c r="P122" s="8">
        <v>346.51</v>
      </c>
      <c r="Q122" s="8">
        <v>346.55</v>
      </c>
      <c r="R122" s="8"/>
      <c r="S122" s="8"/>
      <c r="U122" s="8">
        <v>4</v>
      </c>
      <c r="V122" s="8">
        <v>4</v>
      </c>
      <c r="W122" s="8">
        <v>4</v>
      </c>
      <c r="X122" s="8">
        <v>4</v>
      </c>
      <c r="Y122" s="8">
        <v>4</v>
      </c>
      <c r="Z122" s="8">
        <v>4</v>
      </c>
      <c r="AA122" s="8">
        <v>4</v>
      </c>
      <c r="AB122" s="8">
        <v>4</v>
      </c>
      <c r="AC122" s="8">
        <v>4</v>
      </c>
      <c r="AD122" s="8">
        <v>4</v>
      </c>
      <c r="AE122" s="8">
        <v>4</v>
      </c>
      <c r="AF122" s="8">
        <v>4</v>
      </c>
      <c r="AG122" s="29">
        <v>4</v>
      </c>
    </row>
    <row r="123" spans="1:33" ht="12.75">
      <c r="A123" s="1" t="s">
        <v>70</v>
      </c>
      <c r="B123" s="1" t="s">
        <v>1</v>
      </c>
      <c r="C123" s="1" t="s">
        <v>188</v>
      </c>
      <c r="D123" s="8">
        <v>3012.47</v>
      </c>
      <c r="F123" s="8">
        <v>236.95</v>
      </c>
      <c r="G123" s="8">
        <v>241.96</v>
      </c>
      <c r="H123" s="8">
        <v>241.96</v>
      </c>
      <c r="I123" s="8">
        <v>253.96</v>
      </c>
      <c r="J123" s="8">
        <v>279.31</v>
      </c>
      <c r="K123" s="8">
        <v>242.37</v>
      </c>
      <c r="L123" s="8">
        <v>253.44</v>
      </c>
      <c r="M123" s="8">
        <v>252.57</v>
      </c>
      <c r="N123" s="8">
        <v>252.57</v>
      </c>
      <c r="O123" s="8">
        <v>252.57</v>
      </c>
      <c r="P123" s="8">
        <v>252.39</v>
      </c>
      <c r="Q123" s="8">
        <v>252.42</v>
      </c>
      <c r="R123" s="8"/>
      <c r="S123" s="8"/>
      <c r="U123" s="8">
        <v>4</v>
      </c>
      <c r="V123" s="8">
        <v>4</v>
      </c>
      <c r="W123" s="8">
        <v>4</v>
      </c>
      <c r="X123" s="8">
        <v>4</v>
      </c>
      <c r="Y123" s="8">
        <v>4</v>
      </c>
      <c r="Z123" s="8">
        <v>3</v>
      </c>
      <c r="AA123" s="8">
        <v>3</v>
      </c>
      <c r="AB123" s="8">
        <v>3</v>
      </c>
      <c r="AC123" s="8">
        <v>3</v>
      </c>
      <c r="AD123" s="8">
        <v>3</v>
      </c>
      <c r="AE123" s="8">
        <v>3</v>
      </c>
      <c r="AF123" s="8">
        <v>3</v>
      </c>
      <c r="AG123" s="29">
        <v>3.4166666666666665</v>
      </c>
    </row>
    <row r="124" spans="1:33" ht="12.75">
      <c r="A124" s="1" t="s">
        <v>71</v>
      </c>
      <c r="B124" s="1" t="s">
        <v>1</v>
      </c>
      <c r="C124" s="1" t="s">
        <v>188</v>
      </c>
      <c r="D124" s="8">
        <v>4374.97</v>
      </c>
      <c r="F124" s="8">
        <v>809.53</v>
      </c>
      <c r="G124" s="8">
        <v>623.92</v>
      </c>
      <c r="H124" s="8">
        <v>623.68</v>
      </c>
      <c r="I124" s="8">
        <v>626.35</v>
      </c>
      <c r="J124" s="8">
        <v>1007.97</v>
      </c>
      <c r="K124" s="8">
        <v>178.2</v>
      </c>
      <c r="L124" s="8">
        <v>84.48</v>
      </c>
      <c r="M124" s="8">
        <v>84.19</v>
      </c>
      <c r="N124" s="8">
        <v>84.19</v>
      </c>
      <c r="O124" s="8">
        <v>84.19</v>
      </c>
      <c r="P124" s="8">
        <v>84.13</v>
      </c>
      <c r="Q124" s="8">
        <v>84.14</v>
      </c>
      <c r="R124" s="8"/>
      <c r="S124" s="8"/>
      <c r="U124" s="8">
        <v>11</v>
      </c>
      <c r="V124" s="8">
        <v>10</v>
      </c>
      <c r="W124" s="8">
        <v>10</v>
      </c>
      <c r="X124" s="8">
        <v>10</v>
      </c>
      <c r="Y124" s="8">
        <v>10</v>
      </c>
      <c r="Z124" s="8">
        <v>2</v>
      </c>
      <c r="AA124" s="8">
        <v>1</v>
      </c>
      <c r="AB124" s="8">
        <v>1</v>
      </c>
      <c r="AC124" s="8">
        <v>1</v>
      </c>
      <c r="AD124" s="8">
        <v>1</v>
      </c>
      <c r="AE124" s="8">
        <v>1</v>
      </c>
      <c r="AF124" s="8">
        <v>1</v>
      </c>
      <c r="AG124" s="29">
        <v>4.916666666666667</v>
      </c>
    </row>
    <row r="125" spans="1:33" ht="12.75">
      <c r="A125" s="1" t="s">
        <v>72</v>
      </c>
      <c r="B125" s="1" t="s">
        <v>1</v>
      </c>
      <c r="C125" s="1" t="s">
        <v>188</v>
      </c>
      <c r="D125" s="8">
        <v>3191.83</v>
      </c>
      <c r="F125" s="8">
        <v>545.01</v>
      </c>
      <c r="G125" s="8">
        <v>253.9</v>
      </c>
      <c r="H125" s="8">
        <v>249.5</v>
      </c>
      <c r="I125" s="8">
        <v>309.9</v>
      </c>
      <c r="J125" s="8">
        <v>259.98</v>
      </c>
      <c r="K125" s="8">
        <v>304.79</v>
      </c>
      <c r="L125" s="8">
        <v>211.97</v>
      </c>
      <c r="M125" s="8">
        <v>211.39</v>
      </c>
      <c r="N125" s="8">
        <v>211.41</v>
      </c>
      <c r="O125" s="8">
        <v>211.39</v>
      </c>
      <c r="P125" s="8">
        <v>211.3</v>
      </c>
      <c r="Q125" s="8">
        <v>211.29</v>
      </c>
      <c r="R125" s="8"/>
      <c r="S125" s="8"/>
      <c r="U125" s="8">
        <v>5</v>
      </c>
      <c r="V125" s="8">
        <v>4</v>
      </c>
      <c r="W125" s="8">
        <v>4</v>
      </c>
      <c r="X125" s="8">
        <v>4</v>
      </c>
      <c r="Y125" s="8">
        <v>4</v>
      </c>
      <c r="Z125" s="8">
        <v>4</v>
      </c>
      <c r="AA125" s="8">
        <v>3</v>
      </c>
      <c r="AB125" s="8">
        <v>3</v>
      </c>
      <c r="AC125" s="8">
        <v>3</v>
      </c>
      <c r="AD125" s="8">
        <v>3</v>
      </c>
      <c r="AE125" s="8">
        <v>3</v>
      </c>
      <c r="AF125" s="8">
        <v>3</v>
      </c>
      <c r="AG125" s="29">
        <v>3.5833333333333335</v>
      </c>
    </row>
    <row r="126" spans="1:33" ht="12.75">
      <c r="A126" s="1" t="s">
        <v>73</v>
      </c>
      <c r="B126" s="1" t="s">
        <v>1</v>
      </c>
      <c r="C126" s="1" t="s">
        <v>188</v>
      </c>
      <c r="D126" s="8">
        <v>2392.62</v>
      </c>
      <c r="F126" s="8">
        <v>400.44</v>
      </c>
      <c r="G126" s="8">
        <v>427.94</v>
      </c>
      <c r="H126" s="8">
        <v>127.9</v>
      </c>
      <c r="I126" s="8">
        <v>138.28</v>
      </c>
      <c r="J126" s="8">
        <v>138.32</v>
      </c>
      <c r="K126" s="8">
        <v>138.32</v>
      </c>
      <c r="L126" s="8">
        <v>170.5</v>
      </c>
      <c r="M126" s="8">
        <v>170.21</v>
      </c>
      <c r="N126" s="8">
        <v>170.21</v>
      </c>
      <c r="O126" s="8">
        <v>170.21</v>
      </c>
      <c r="P126" s="8">
        <v>170.13</v>
      </c>
      <c r="Q126" s="8">
        <v>170.16</v>
      </c>
      <c r="R126" s="8"/>
      <c r="S126" s="8"/>
      <c r="U126" s="8">
        <v>6</v>
      </c>
      <c r="V126" s="8">
        <v>4</v>
      </c>
      <c r="W126" s="8">
        <v>3</v>
      </c>
      <c r="X126" s="8">
        <v>3</v>
      </c>
      <c r="Y126" s="8">
        <v>3</v>
      </c>
      <c r="Z126" s="8">
        <v>3</v>
      </c>
      <c r="AA126" s="8">
        <v>3</v>
      </c>
      <c r="AB126" s="8">
        <v>3</v>
      </c>
      <c r="AC126" s="8">
        <v>3</v>
      </c>
      <c r="AD126" s="8">
        <v>3</v>
      </c>
      <c r="AE126" s="8">
        <v>3</v>
      </c>
      <c r="AF126" s="8">
        <v>3</v>
      </c>
      <c r="AG126" s="29">
        <v>3.3333333333333335</v>
      </c>
    </row>
    <row r="127" spans="1:33" ht="12.75">
      <c r="A127" s="1" t="s">
        <v>150</v>
      </c>
      <c r="B127" s="1" t="s">
        <v>3</v>
      </c>
      <c r="C127" s="1" t="s">
        <v>193</v>
      </c>
      <c r="D127" s="8">
        <v>607.74</v>
      </c>
      <c r="F127" s="8">
        <v>50.64</v>
      </c>
      <c r="G127" s="8">
        <v>50.84</v>
      </c>
      <c r="H127" s="8">
        <v>50.82</v>
      </c>
      <c r="I127" s="8">
        <v>50.82</v>
      </c>
      <c r="J127" s="8">
        <v>50.96</v>
      </c>
      <c r="K127" s="8">
        <v>50.84</v>
      </c>
      <c r="L127" s="8">
        <v>50.86</v>
      </c>
      <c r="M127" s="8">
        <v>50.42</v>
      </c>
      <c r="N127" s="8">
        <v>50.42</v>
      </c>
      <c r="O127" s="8">
        <v>50.42</v>
      </c>
      <c r="P127" s="8">
        <v>50.34</v>
      </c>
      <c r="Q127" s="8">
        <v>50.36</v>
      </c>
      <c r="R127" s="8"/>
      <c r="S127" s="8"/>
      <c r="U127" s="8">
        <v>2</v>
      </c>
      <c r="V127" s="8">
        <v>2</v>
      </c>
      <c r="W127" s="8">
        <v>2</v>
      </c>
      <c r="X127" s="8">
        <v>2</v>
      </c>
      <c r="Y127" s="8">
        <v>2</v>
      </c>
      <c r="Z127" s="8">
        <v>2</v>
      </c>
      <c r="AA127" s="8">
        <v>2</v>
      </c>
      <c r="AB127" s="8">
        <v>2</v>
      </c>
      <c r="AC127" s="8">
        <v>2</v>
      </c>
      <c r="AD127" s="8">
        <v>2</v>
      </c>
      <c r="AE127" s="8">
        <v>2</v>
      </c>
      <c r="AF127" s="8">
        <v>2</v>
      </c>
      <c r="AG127" s="29">
        <v>2</v>
      </c>
    </row>
    <row r="128" spans="1:33" ht="12.75">
      <c r="A128" s="1" t="s">
        <v>151</v>
      </c>
      <c r="B128" s="1" t="s">
        <v>3</v>
      </c>
      <c r="C128" s="1" t="s">
        <v>193</v>
      </c>
      <c r="D128" s="8">
        <v>303.73</v>
      </c>
      <c r="F128" s="8">
        <v>25.32</v>
      </c>
      <c r="G128" s="8">
        <v>25.39</v>
      </c>
      <c r="H128" s="8">
        <v>25.39</v>
      </c>
      <c r="I128" s="8">
        <v>25.39</v>
      </c>
      <c r="J128" s="8">
        <v>25.42</v>
      </c>
      <c r="K128" s="8">
        <v>25.42</v>
      </c>
      <c r="L128" s="8">
        <v>25.42</v>
      </c>
      <c r="M128" s="8">
        <v>25.21</v>
      </c>
      <c r="N128" s="8">
        <v>25.21</v>
      </c>
      <c r="O128" s="8">
        <v>25.21</v>
      </c>
      <c r="P128" s="8">
        <v>25.17</v>
      </c>
      <c r="Q128" s="8">
        <v>25.18</v>
      </c>
      <c r="R128" s="8"/>
      <c r="S128" s="8"/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>
        <v>1</v>
      </c>
      <c r="AE128" s="8">
        <v>1</v>
      </c>
      <c r="AF128" s="8">
        <v>1</v>
      </c>
      <c r="AG128" s="29">
        <v>1</v>
      </c>
    </row>
    <row r="129" spans="1:33" ht="12.75">
      <c r="A129" s="1" t="s">
        <v>152</v>
      </c>
      <c r="B129" s="1" t="s">
        <v>3</v>
      </c>
      <c r="C129" s="1" t="s">
        <v>193</v>
      </c>
      <c r="D129" s="8">
        <v>303.85</v>
      </c>
      <c r="F129" s="8">
        <v>25.32</v>
      </c>
      <c r="G129" s="8">
        <v>25.43</v>
      </c>
      <c r="H129" s="8">
        <v>25.43</v>
      </c>
      <c r="I129" s="8">
        <v>25.41</v>
      </c>
      <c r="J129" s="8">
        <v>25.44</v>
      </c>
      <c r="K129" s="8">
        <v>25.42</v>
      </c>
      <c r="L129" s="8">
        <v>25.42</v>
      </c>
      <c r="M129" s="8">
        <v>25.21</v>
      </c>
      <c r="N129" s="8">
        <v>25.21</v>
      </c>
      <c r="O129" s="8">
        <v>25.21</v>
      </c>
      <c r="P129" s="8">
        <v>25.17</v>
      </c>
      <c r="Q129" s="8">
        <v>25.18</v>
      </c>
      <c r="R129" s="8"/>
      <c r="S129" s="8"/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>
        <v>1</v>
      </c>
      <c r="AE129" s="8">
        <v>1</v>
      </c>
      <c r="AF129" s="8">
        <v>1</v>
      </c>
      <c r="AG129" s="29">
        <v>1</v>
      </c>
    </row>
    <row r="130" spans="1:33" ht="12.75">
      <c r="A130" s="1" t="s">
        <v>153</v>
      </c>
      <c r="B130" s="1" t="s">
        <v>1</v>
      </c>
      <c r="C130" s="1" t="s">
        <v>188</v>
      </c>
      <c r="D130" s="8">
        <v>3252.23</v>
      </c>
      <c r="F130" s="8">
        <v>218.48</v>
      </c>
      <c r="G130" s="8">
        <v>221.12</v>
      </c>
      <c r="H130" s="8">
        <v>212.38</v>
      </c>
      <c r="I130" s="8">
        <v>308.72</v>
      </c>
      <c r="J130" s="8">
        <v>258.87</v>
      </c>
      <c r="K130" s="8">
        <v>291.05</v>
      </c>
      <c r="L130" s="8">
        <v>291.05</v>
      </c>
      <c r="M130" s="8">
        <v>290.18</v>
      </c>
      <c r="N130" s="8">
        <v>290.18</v>
      </c>
      <c r="O130" s="8">
        <v>290.18</v>
      </c>
      <c r="P130" s="8">
        <v>289.99</v>
      </c>
      <c r="Q130" s="8">
        <v>290.03</v>
      </c>
      <c r="R130" s="8"/>
      <c r="S130" s="8"/>
      <c r="U130" s="8">
        <v>3</v>
      </c>
      <c r="V130" s="8">
        <v>3</v>
      </c>
      <c r="W130" s="8">
        <v>3</v>
      </c>
      <c r="X130" s="8">
        <v>4</v>
      </c>
      <c r="Y130" s="8">
        <v>4</v>
      </c>
      <c r="Z130" s="8">
        <v>4</v>
      </c>
      <c r="AA130" s="8">
        <v>4</v>
      </c>
      <c r="AB130" s="8">
        <v>4</v>
      </c>
      <c r="AC130" s="8">
        <v>4</v>
      </c>
      <c r="AD130" s="8">
        <v>4</v>
      </c>
      <c r="AE130" s="8">
        <v>4</v>
      </c>
      <c r="AF130" s="8">
        <v>4</v>
      </c>
      <c r="AG130" s="29">
        <v>3.75</v>
      </c>
    </row>
    <row r="131" spans="1:33" ht="12.75">
      <c r="A131" s="1" t="s">
        <v>84</v>
      </c>
      <c r="B131" s="1" t="s">
        <v>0</v>
      </c>
      <c r="C131" s="1" t="s">
        <v>190</v>
      </c>
      <c r="D131" s="8">
        <v>497.19</v>
      </c>
      <c r="F131" s="8">
        <v>49.8</v>
      </c>
      <c r="G131" s="8">
        <v>52.26</v>
      </c>
      <c r="H131" s="8">
        <v>52.26</v>
      </c>
      <c r="I131" s="8">
        <v>52.26</v>
      </c>
      <c r="J131" s="8">
        <v>52.3</v>
      </c>
      <c r="K131" s="8">
        <v>52.3</v>
      </c>
      <c r="L131" s="8">
        <v>186.01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/>
      <c r="S131" s="8"/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29">
        <v>0.5833333333333334</v>
      </c>
    </row>
    <row r="132" spans="1:33" ht="12.75">
      <c r="A132" s="1" t="s">
        <v>154</v>
      </c>
      <c r="B132" s="1" t="s">
        <v>1</v>
      </c>
      <c r="C132" s="1" t="s">
        <v>188</v>
      </c>
      <c r="D132" s="8">
        <v>172.9</v>
      </c>
      <c r="F132" s="8">
        <v>86.4</v>
      </c>
      <c r="G132" s="8">
        <v>86.5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/>
      <c r="S132" s="8"/>
      <c r="U132" s="8">
        <v>1</v>
      </c>
      <c r="V132" s="8">
        <v>1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29">
        <v>0.16666666666666666</v>
      </c>
    </row>
    <row r="133" spans="1:33" ht="12.75">
      <c r="A133" s="1" t="s">
        <v>85</v>
      </c>
      <c r="B133" s="1" t="s">
        <v>1</v>
      </c>
      <c r="C133" s="1" t="s">
        <v>188</v>
      </c>
      <c r="D133" s="8">
        <v>11557.46</v>
      </c>
      <c r="F133" s="8">
        <v>1082.4</v>
      </c>
      <c r="G133" s="8">
        <v>772.01</v>
      </c>
      <c r="H133" s="8">
        <v>1499.53</v>
      </c>
      <c r="I133" s="8">
        <v>981.95</v>
      </c>
      <c r="J133" s="8">
        <v>1001.17</v>
      </c>
      <c r="K133" s="8">
        <v>1045.19</v>
      </c>
      <c r="L133" s="8">
        <v>885.45</v>
      </c>
      <c r="M133" s="8">
        <v>1044.81</v>
      </c>
      <c r="N133" s="8">
        <v>940.16</v>
      </c>
      <c r="O133" s="8">
        <v>747.39</v>
      </c>
      <c r="P133" s="8">
        <v>726.17</v>
      </c>
      <c r="Q133" s="8">
        <v>831.23</v>
      </c>
      <c r="R133" s="8"/>
      <c r="S133" s="8"/>
      <c r="U133" s="8">
        <v>16</v>
      </c>
      <c r="V133" s="8">
        <v>17</v>
      </c>
      <c r="W133" s="8">
        <v>22</v>
      </c>
      <c r="X133" s="8">
        <v>14</v>
      </c>
      <c r="Y133" s="8">
        <v>14</v>
      </c>
      <c r="Z133" s="8">
        <v>14</v>
      </c>
      <c r="AA133" s="8">
        <v>13</v>
      </c>
      <c r="AB133" s="8">
        <v>14</v>
      </c>
      <c r="AC133" s="8">
        <v>13</v>
      </c>
      <c r="AD133" s="8">
        <v>11</v>
      </c>
      <c r="AE133" s="8">
        <v>12</v>
      </c>
      <c r="AF133" s="8">
        <v>12</v>
      </c>
      <c r="AG133" s="29">
        <v>14.333333333333334</v>
      </c>
    </row>
    <row r="134" spans="1:33" ht="12.75">
      <c r="A134" s="1" t="s">
        <v>86</v>
      </c>
      <c r="B134" s="1" t="s">
        <v>1</v>
      </c>
      <c r="C134" s="1" t="s">
        <v>188</v>
      </c>
      <c r="D134" s="8">
        <v>3189.29</v>
      </c>
      <c r="F134" s="8">
        <v>1001.39</v>
      </c>
      <c r="G134" s="8">
        <v>2187.9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/>
      <c r="S134" s="8"/>
      <c r="U134" s="8">
        <v>6</v>
      </c>
      <c r="V134" s="8">
        <v>5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29">
        <v>0.9166666666666666</v>
      </c>
    </row>
    <row r="135" spans="1:33" ht="12.75">
      <c r="A135" s="1" t="s">
        <v>155</v>
      </c>
      <c r="B135" s="1" t="s">
        <v>1</v>
      </c>
      <c r="C135" s="1" t="s">
        <v>188</v>
      </c>
      <c r="D135" s="8">
        <v>337.54</v>
      </c>
      <c r="F135" s="8">
        <v>168.68</v>
      </c>
      <c r="G135" s="8">
        <v>168.86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/>
      <c r="S135" s="8"/>
      <c r="U135" s="8">
        <v>2</v>
      </c>
      <c r="V135" s="8">
        <v>2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29">
        <v>0.3333333333333333</v>
      </c>
    </row>
    <row r="136" spans="1:33" ht="12.75">
      <c r="A136" s="1" t="s">
        <v>156</v>
      </c>
      <c r="B136" s="1" t="s">
        <v>1</v>
      </c>
      <c r="C136" s="1" t="s">
        <v>188</v>
      </c>
      <c r="D136" s="8">
        <v>1282.22</v>
      </c>
      <c r="F136" s="8">
        <v>274.14</v>
      </c>
      <c r="G136" s="8">
        <v>1008.08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/>
      <c r="S136" s="8"/>
      <c r="U136" s="8">
        <v>2</v>
      </c>
      <c r="V136" s="8">
        <v>2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29">
        <v>0.3333333333333333</v>
      </c>
    </row>
    <row r="137" spans="1:33" ht="12.75">
      <c r="A137" s="1" t="s">
        <v>157</v>
      </c>
      <c r="B137" s="1" t="s">
        <v>1</v>
      </c>
      <c r="C137" s="1" t="s">
        <v>188</v>
      </c>
      <c r="D137" s="8">
        <v>940.26</v>
      </c>
      <c r="F137" s="8">
        <v>84.34</v>
      </c>
      <c r="G137" s="8">
        <v>84.43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264.62</v>
      </c>
      <c r="P137" s="8">
        <v>254.45</v>
      </c>
      <c r="Q137" s="8">
        <v>252.42</v>
      </c>
      <c r="R137" s="8"/>
      <c r="S137" s="8"/>
      <c r="U137" s="8">
        <v>1</v>
      </c>
      <c r="V137" s="8">
        <v>1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3</v>
      </c>
      <c r="AE137" s="8">
        <v>3</v>
      </c>
      <c r="AF137" s="8">
        <v>3</v>
      </c>
      <c r="AG137" s="29">
        <v>0.9166666666666666</v>
      </c>
    </row>
    <row r="138" spans="1:33" ht="12.75">
      <c r="A138" s="1" t="s">
        <v>158</v>
      </c>
      <c r="B138" s="1" t="s">
        <v>1</v>
      </c>
      <c r="C138" s="1" t="s">
        <v>188</v>
      </c>
      <c r="D138" s="8">
        <v>4519.52</v>
      </c>
      <c r="F138" s="8">
        <v>660.02</v>
      </c>
      <c r="G138" s="8">
        <v>1431.5</v>
      </c>
      <c r="H138" s="8">
        <v>221.12</v>
      </c>
      <c r="I138" s="8">
        <v>227.11</v>
      </c>
      <c r="J138" s="8">
        <v>229.18</v>
      </c>
      <c r="K138" s="8">
        <v>233.34</v>
      </c>
      <c r="L138" s="8">
        <v>253.44</v>
      </c>
      <c r="M138" s="8">
        <v>252.57</v>
      </c>
      <c r="N138" s="8">
        <v>253.86</v>
      </c>
      <c r="O138" s="8">
        <v>252.57</v>
      </c>
      <c r="P138" s="8">
        <v>252.39</v>
      </c>
      <c r="Q138" s="8">
        <v>252.42</v>
      </c>
      <c r="R138" s="8"/>
      <c r="S138" s="8"/>
      <c r="U138" s="8">
        <v>6</v>
      </c>
      <c r="V138" s="8">
        <v>5</v>
      </c>
      <c r="W138" s="8">
        <v>3</v>
      </c>
      <c r="X138" s="8">
        <v>3</v>
      </c>
      <c r="Y138" s="8">
        <v>3</v>
      </c>
      <c r="Z138" s="8">
        <v>3</v>
      </c>
      <c r="AA138" s="8">
        <v>3</v>
      </c>
      <c r="AB138" s="8">
        <v>3</v>
      </c>
      <c r="AC138" s="8">
        <v>3</v>
      </c>
      <c r="AD138" s="8">
        <v>3</v>
      </c>
      <c r="AE138" s="8">
        <v>3</v>
      </c>
      <c r="AF138" s="8">
        <v>3</v>
      </c>
      <c r="AG138" s="29">
        <v>3.4166666666666665</v>
      </c>
    </row>
    <row r="139" spans="1:33" ht="12.75">
      <c r="A139" s="1" t="s">
        <v>159</v>
      </c>
      <c r="B139" s="1" t="s">
        <v>1</v>
      </c>
      <c r="C139" s="1" t="s">
        <v>188</v>
      </c>
      <c r="D139" s="8">
        <v>270.83</v>
      </c>
      <c r="F139" s="8">
        <v>134.14</v>
      </c>
      <c r="G139" s="8">
        <v>136.69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/>
      <c r="S139" s="8"/>
      <c r="U139" s="8">
        <v>2</v>
      </c>
      <c r="V139" s="8">
        <v>2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29">
        <v>0.3333333333333333</v>
      </c>
    </row>
    <row r="140" spans="1:33" ht="12.75">
      <c r="A140" s="1" t="s">
        <v>160</v>
      </c>
      <c r="B140" s="1" t="s">
        <v>1</v>
      </c>
      <c r="C140" s="1" t="s">
        <v>188</v>
      </c>
      <c r="D140" s="8">
        <v>168.77</v>
      </c>
      <c r="F140" s="8">
        <v>84.34</v>
      </c>
      <c r="G140" s="8">
        <v>84.43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/>
      <c r="S140" s="8"/>
      <c r="U140" s="8">
        <v>1</v>
      </c>
      <c r="V140" s="8">
        <v>1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29">
        <v>0.16666666666666666</v>
      </c>
    </row>
    <row r="141" spans="1:33" ht="12.75">
      <c r="A141" s="1" t="s">
        <v>88</v>
      </c>
      <c r="B141" s="1" t="s">
        <v>1</v>
      </c>
      <c r="C141" s="1" t="s">
        <v>188</v>
      </c>
      <c r="D141" s="8">
        <v>150.5</v>
      </c>
      <c r="F141" s="8">
        <v>43.01</v>
      </c>
      <c r="G141" s="8">
        <v>43.01</v>
      </c>
      <c r="H141" s="8">
        <v>64.48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/>
      <c r="S141" s="8"/>
      <c r="U141" s="8">
        <v>1</v>
      </c>
      <c r="V141" s="8">
        <v>1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29">
        <v>0.25</v>
      </c>
    </row>
    <row r="142" spans="1:33" ht="12.75">
      <c r="A142" s="1" t="s">
        <v>161</v>
      </c>
      <c r="B142" s="1" t="s">
        <v>6</v>
      </c>
      <c r="C142" s="1" t="s">
        <v>195</v>
      </c>
      <c r="D142" s="8">
        <v>415.28</v>
      </c>
      <c r="F142" s="8">
        <v>41.52</v>
      </c>
      <c r="G142" s="8">
        <v>41.52</v>
      </c>
      <c r="H142" s="8">
        <v>41.52</v>
      </c>
      <c r="I142" s="8">
        <v>41.52</v>
      </c>
      <c r="J142" s="8">
        <v>41.52</v>
      </c>
      <c r="K142" s="8">
        <v>41.58</v>
      </c>
      <c r="L142" s="8">
        <v>41.52</v>
      </c>
      <c r="M142" s="8">
        <v>41.52</v>
      </c>
      <c r="N142" s="8">
        <v>41.52</v>
      </c>
      <c r="O142" s="8">
        <v>41.54</v>
      </c>
      <c r="P142" s="8">
        <v>0</v>
      </c>
      <c r="Q142" s="8">
        <v>0</v>
      </c>
      <c r="R142" s="8"/>
      <c r="S142" s="8"/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>
        <v>1</v>
      </c>
      <c r="AE142" s="8">
        <v>0</v>
      </c>
      <c r="AF142" s="8">
        <v>0</v>
      </c>
      <c r="AG142" s="29">
        <v>0.8333333333333334</v>
      </c>
    </row>
    <row r="143" spans="1:33" ht="12.75">
      <c r="A143" s="1" t="s">
        <v>92</v>
      </c>
      <c r="B143" s="1" t="s">
        <v>1</v>
      </c>
      <c r="C143" s="1" t="s">
        <v>188</v>
      </c>
      <c r="D143" s="8">
        <v>1321.82</v>
      </c>
      <c r="F143" s="8">
        <v>84.34</v>
      </c>
      <c r="G143" s="8">
        <v>84.43</v>
      </c>
      <c r="H143" s="8">
        <v>87.03</v>
      </c>
      <c r="I143" s="8">
        <v>85.73</v>
      </c>
      <c r="J143" s="8">
        <v>87.13</v>
      </c>
      <c r="K143" s="8">
        <v>88.38</v>
      </c>
      <c r="L143" s="8">
        <v>93.59</v>
      </c>
      <c r="M143" s="8">
        <v>36.58</v>
      </c>
      <c r="N143" s="8">
        <v>169.67</v>
      </c>
      <c r="O143" s="8">
        <v>168.38</v>
      </c>
      <c r="P143" s="8">
        <v>168.28</v>
      </c>
      <c r="Q143" s="8">
        <v>168.28</v>
      </c>
      <c r="R143" s="8"/>
      <c r="S143" s="8"/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2</v>
      </c>
      <c r="AD143" s="8">
        <v>2</v>
      </c>
      <c r="AE143" s="8">
        <v>2</v>
      </c>
      <c r="AF143" s="8">
        <v>2</v>
      </c>
      <c r="AG143" s="29">
        <v>1.3333333333333333</v>
      </c>
    </row>
    <row r="144" spans="1:33" ht="12.75">
      <c r="A144" s="1" t="s">
        <v>93</v>
      </c>
      <c r="B144" s="1" t="s">
        <v>1</v>
      </c>
      <c r="C144" s="1" t="s">
        <v>188</v>
      </c>
      <c r="D144" s="8">
        <v>136.04</v>
      </c>
      <c r="F144" s="8">
        <v>136.04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/>
      <c r="S144" s="8"/>
      <c r="U144" s="8">
        <v>2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29">
        <v>0.16666666666666666</v>
      </c>
    </row>
    <row r="145" spans="1:33" ht="12.75">
      <c r="A145" s="1" t="s">
        <v>94</v>
      </c>
      <c r="B145" s="1" t="s">
        <v>1</v>
      </c>
      <c r="C145" s="1" t="s">
        <v>188</v>
      </c>
      <c r="D145" s="8">
        <v>1006.12</v>
      </c>
      <c r="F145" s="8">
        <v>86.02</v>
      </c>
      <c r="G145" s="8">
        <v>86.02</v>
      </c>
      <c r="H145" s="8">
        <v>86.72</v>
      </c>
      <c r="I145" s="8">
        <v>83.04</v>
      </c>
      <c r="J145" s="8">
        <v>83.04</v>
      </c>
      <c r="K145" s="8">
        <v>83.04</v>
      </c>
      <c r="L145" s="8">
        <v>83.04</v>
      </c>
      <c r="M145" s="8">
        <v>83.04</v>
      </c>
      <c r="N145" s="8">
        <v>83.06</v>
      </c>
      <c r="O145" s="8">
        <v>83.04</v>
      </c>
      <c r="P145" s="8">
        <v>83.02</v>
      </c>
      <c r="Q145" s="8">
        <v>83.04</v>
      </c>
      <c r="R145" s="8"/>
      <c r="S145" s="8"/>
      <c r="U145" s="8">
        <v>2</v>
      </c>
      <c r="V145" s="8">
        <v>2</v>
      </c>
      <c r="W145" s="8">
        <v>2</v>
      </c>
      <c r="X145" s="8">
        <v>2</v>
      </c>
      <c r="Y145" s="8">
        <v>2</v>
      </c>
      <c r="Z145" s="8">
        <v>2</v>
      </c>
      <c r="AA145" s="8">
        <v>2</v>
      </c>
      <c r="AB145" s="8">
        <v>2</v>
      </c>
      <c r="AC145" s="8">
        <v>2</v>
      </c>
      <c r="AD145" s="8">
        <v>2</v>
      </c>
      <c r="AE145" s="8">
        <v>2</v>
      </c>
      <c r="AF145" s="8">
        <v>2</v>
      </c>
      <c r="AG145" s="29">
        <v>2</v>
      </c>
    </row>
    <row r="146" spans="1:33" ht="12.75">
      <c r="A146" s="1" t="s">
        <v>95</v>
      </c>
      <c r="B146" s="1" t="s">
        <v>1</v>
      </c>
      <c r="C146" s="1" t="s">
        <v>188</v>
      </c>
      <c r="D146" s="8">
        <v>455.75</v>
      </c>
      <c r="F146" s="8">
        <v>-12</v>
      </c>
      <c r="G146" s="8">
        <v>40.01</v>
      </c>
      <c r="H146" s="8">
        <v>37.82</v>
      </c>
      <c r="I146" s="8">
        <v>43.01</v>
      </c>
      <c r="J146" s="8">
        <v>43.01</v>
      </c>
      <c r="K146" s="8">
        <v>43.01</v>
      </c>
      <c r="L146" s="8">
        <v>43.11</v>
      </c>
      <c r="M146" s="8">
        <v>43.01</v>
      </c>
      <c r="N146" s="8">
        <v>45.41</v>
      </c>
      <c r="O146" s="8">
        <v>43.11</v>
      </c>
      <c r="P146" s="8">
        <v>43</v>
      </c>
      <c r="Q146" s="8">
        <v>43.25</v>
      </c>
      <c r="R146" s="8"/>
      <c r="S146" s="8"/>
      <c r="U146" s="8">
        <v>0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>
        <v>1</v>
      </c>
      <c r="AE146" s="8">
        <v>1</v>
      </c>
      <c r="AF146" s="8">
        <v>1</v>
      </c>
      <c r="AG146" s="29">
        <v>0.9166666666666666</v>
      </c>
    </row>
    <row r="147" spans="1:33" ht="12.75">
      <c r="A147" s="1" t="s">
        <v>96</v>
      </c>
      <c r="B147" s="1" t="s">
        <v>1</v>
      </c>
      <c r="C147" s="1" t="s">
        <v>188</v>
      </c>
      <c r="D147" s="8">
        <v>1470.8</v>
      </c>
      <c r="F147" s="8">
        <v>114.03</v>
      </c>
      <c r="G147" s="8">
        <v>166.04</v>
      </c>
      <c r="H147" s="8">
        <v>178.8</v>
      </c>
      <c r="I147" s="8">
        <v>129.03</v>
      </c>
      <c r="J147" s="8">
        <v>129.03</v>
      </c>
      <c r="K147" s="8">
        <v>129.03</v>
      </c>
      <c r="L147" s="8">
        <v>129.03</v>
      </c>
      <c r="M147" s="8">
        <v>151.75</v>
      </c>
      <c r="N147" s="8">
        <v>86.02</v>
      </c>
      <c r="O147" s="8">
        <v>86.02</v>
      </c>
      <c r="P147" s="8">
        <v>86</v>
      </c>
      <c r="Q147" s="8">
        <v>86.02</v>
      </c>
      <c r="R147" s="8"/>
      <c r="S147" s="8"/>
      <c r="U147" s="8">
        <v>3</v>
      </c>
      <c r="V147" s="8">
        <v>4</v>
      </c>
      <c r="W147" s="8">
        <v>4</v>
      </c>
      <c r="X147" s="8">
        <v>3</v>
      </c>
      <c r="Y147" s="8">
        <v>3</v>
      </c>
      <c r="Z147" s="8">
        <v>3</v>
      </c>
      <c r="AA147" s="8">
        <v>3</v>
      </c>
      <c r="AB147" s="8">
        <v>3</v>
      </c>
      <c r="AC147" s="8">
        <v>2</v>
      </c>
      <c r="AD147" s="8">
        <v>2</v>
      </c>
      <c r="AE147" s="8">
        <v>2</v>
      </c>
      <c r="AF147" s="8">
        <v>2</v>
      </c>
      <c r="AG147" s="29">
        <v>2.8333333333333335</v>
      </c>
    </row>
    <row r="148" spans="1:33" ht="12.75">
      <c r="A148" s="1" t="s">
        <v>98</v>
      </c>
      <c r="B148" s="1" t="s">
        <v>1</v>
      </c>
      <c r="C148" s="1" t="s">
        <v>188</v>
      </c>
      <c r="D148" s="8">
        <v>7312.7</v>
      </c>
      <c r="F148" s="8">
        <v>581.95</v>
      </c>
      <c r="G148" s="8">
        <v>581.95</v>
      </c>
      <c r="H148" s="8">
        <v>575.97</v>
      </c>
      <c r="I148" s="8">
        <v>557</v>
      </c>
      <c r="J148" s="8">
        <v>560.67</v>
      </c>
      <c r="K148" s="8">
        <v>599.97</v>
      </c>
      <c r="L148" s="8">
        <v>595.13</v>
      </c>
      <c r="M148" s="8">
        <v>613.23</v>
      </c>
      <c r="N148" s="8">
        <v>699.55</v>
      </c>
      <c r="O148" s="8">
        <v>699.55</v>
      </c>
      <c r="P148" s="8">
        <v>613.4</v>
      </c>
      <c r="Q148" s="8">
        <v>634.33</v>
      </c>
      <c r="R148" s="8"/>
      <c r="S148" s="8"/>
      <c r="U148" s="8">
        <v>13</v>
      </c>
      <c r="V148" s="8">
        <v>13</v>
      </c>
      <c r="W148" s="8">
        <v>13</v>
      </c>
      <c r="X148" s="8">
        <v>12</v>
      </c>
      <c r="Y148" s="8">
        <v>13</v>
      </c>
      <c r="Z148" s="8">
        <v>13</v>
      </c>
      <c r="AA148" s="8">
        <v>13</v>
      </c>
      <c r="AB148" s="8">
        <v>14</v>
      </c>
      <c r="AC148" s="8">
        <v>15</v>
      </c>
      <c r="AD148" s="8">
        <v>15</v>
      </c>
      <c r="AE148" s="8">
        <v>13</v>
      </c>
      <c r="AF148" s="8">
        <v>13</v>
      </c>
      <c r="AG148" s="29">
        <v>13.333333333333334</v>
      </c>
    </row>
    <row r="149" spans="1:33" ht="12.75">
      <c r="A149" s="1" t="s">
        <v>99</v>
      </c>
      <c r="B149" s="1" t="s">
        <v>1</v>
      </c>
      <c r="C149" s="1" t="s">
        <v>188</v>
      </c>
      <c r="D149" s="8">
        <v>1847.82</v>
      </c>
      <c r="F149" s="8">
        <v>169.84</v>
      </c>
      <c r="G149" s="8">
        <v>169.86</v>
      </c>
      <c r="H149" s="8">
        <v>163.31</v>
      </c>
      <c r="I149" s="8">
        <v>178.84</v>
      </c>
      <c r="J149" s="8">
        <v>135.85</v>
      </c>
      <c r="K149" s="8">
        <v>135.83</v>
      </c>
      <c r="L149" s="8">
        <v>135.83</v>
      </c>
      <c r="M149" s="8">
        <v>135.87</v>
      </c>
      <c r="N149" s="8">
        <v>135.85</v>
      </c>
      <c r="O149" s="8">
        <v>215.1</v>
      </c>
      <c r="P149" s="8">
        <v>135.81</v>
      </c>
      <c r="Q149" s="8">
        <v>135.83</v>
      </c>
      <c r="R149" s="8"/>
      <c r="S149" s="8"/>
      <c r="U149" s="8">
        <v>4</v>
      </c>
      <c r="V149" s="8">
        <v>4</v>
      </c>
      <c r="W149" s="8">
        <v>4</v>
      </c>
      <c r="X149" s="8">
        <v>4</v>
      </c>
      <c r="Y149" s="8">
        <v>3</v>
      </c>
      <c r="Z149" s="8">
        <v>3</v>
      </c>
      <c r="AA149" s="8">
        <v>3</v>
      </c>
      <c r="AB149" s="8">
        <v>3</v>
      </c>
      <c r="AC149" s="8">
        <v>3</v>
      </c>
      <c r="AD149" s="8">
        <v>3</v>
      </c>
      <c r="AE149" s="8">
        <v>3</v>
      </c>
      <c r="AF149" s="8">
        <v>3</v>
      </c>
      <c r="AG149" s="29">
        <v>3.3333333333333335</v>
      </c>
    </row>
    <row r="150" spans="1:33" ht="12.75">
      <c r="A150" s="1" t="s">
        <v>102</v>
      </c>
      <c r="B150" s="1" t="s">
        <v>1</v>
      </c>
      <c r="C150" s="1" t="s">
        <v>188</v>
      </c>
      <c r="D150" s="8">
        <v>2669.05</v>
      </c>
      <c r="F150" s="8">
        <v>525.5</v>
      </c>
      <c r="G150" s="8">
        <v>525.48</v>
      </c>
      <c r="H150" s="8">
        <v>501.05</v>
      </c>
      <c r="I150" s="8">
        <v>558.52</v>
      </c>
      <c r="J150" s="8">
        <v>558.5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/>
      <c r="S150" s="8"/>
      <c r="U150" s="8">
        <v>13</v>
      </c>
      <c r="V150" s="8">
        <v>13</v>
      </c>
      <c r="W150" s="8">
        <v>13</v>
      </c>
      <c r="X150" s="8">
        <v>13</v>
      </c>
      <c r="Y150" s="8">
        <v>13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29">
        <v>5.416666666666667</v>
      </c>
    </row>
    <row r="151" spans="1:33" ht="12.75">
      <c r="A151" s="1" t="s">
        <v>103</v>
      </c>
      <c r="B151" s="1" t="s">
        <v>1</v>
      </c>
      <c r="C151" s="1" t="s">
        <v>188</v>
      </c>
      <c r="D151" s="8">
        <v>1160.4</v>
      </c>
      <c r="F151" s="8">
        <v>200.18</v>
      </c>
      <c r="G151" s="8">
        <v>201.74</v>
      </c>
      <c r="H151" s="8">
        <v>239.96</v>
      </c>
      <c r="I151" s="8">
        <v>86.02</v>
      </c>
      <c r="J151" s="8">
        <v>86.02</v>
      </c>
      <c r="K151" s="8">
        <v>86.02</v>
      </c>
      <c r="L151" s="8">
        <v>86.02</v>
      </c>
      <c r="M151" s="8">
        <v>174.44</v>
      </c>
      <c r="N151" s="8">
        <v>0</v>
      </c>
      <c r="O151" s="8">
        <v>0</v>
      </c>
      <c r="P151" s="8">
        <v>0</v>
      </c>
      <c r="Q151" s="8">
        <v>0</v>
      </c>
      <c r="R151" s="8"/>
      <c r="S151" s="8"/>
      <c r="U151" s="8">
        <v>5</v>
      </c>
      <c r="V151" s="8">
        <v>5</v>
      </c>
      <c r="W151" s="8">
        <v>4</v>
      </c>
      <c r="X151" s="8">
        <v>2</v>
      </c>
      <c r="Y151" s="8">
        <v>2</v>
      </c>
      <c r="Z151" s="8">
        <v>2</v>
      </c>
      <c r="AA151" s="8">
        <v>2</v>
      </c>
      <c r="AB151" s="8">
        <v>2</v>
      </c>
      <c r="AC151" s="8">
        <v>0</v>
      </c>
      <c r="AD151" s="8">
        <v>0</v>
      </c>
      <c r="AE151" s="8">
        <v>0</v>
      </c>
      <c r="AF151" s="8">
        <v>0</v>
      </c>
      <c r="AG151" s="29">
        <v>2</v>
      </c>
    </row>
    <row r="152" spans="1:33" ht="12.75">
      <c r="A152" s="1" t="s">
        <v>104</v>
      </c>
      <c r="B152" s="1" t="s">
        <v>1</v>
      </c>
      <c r="C152" s="1" t="s">
        <v>188</v>
      </c>
      <c r="D152" s="8">
        <v>1290.47</v>
      </c>
      <c r="F152" s="8">
        <v>196.45</v>
      </c>
      <c r="G152" s="8">
        <v>196.54</v>
      </c>
      <c r="H152" s="8">
        <v>189.97</v>
      </c>
      <c r="I152" s="8">
        <v>205.54</v>
      </c>
      <c r="J152" s="8">
        <v>251.3</v>
      </c>
      <c r="K152" s="8">
        <v>96.02</v>
      </c>
      <c r="L152" s="8">
        <v>154.65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/>
      <c r="S152" s="8"/>
      <c r="U152" s="8">
        <v>4</v>
      </c>
      <c r="V152" s="8">
        <v>4</v>
      </c>
      <c r="W152" s="8">
        <v>4</v>
      </c>
      <c r="X152" s="8">
        <v>4</v>
      </c>
      <c r="Y152" s="8">
        <v>4</v>
      </c>
      <c r="Z152" s="8">
        <v>2</v>
      </c>
      <c r="AA152" s="8">
        <v>2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29">
        <v>2</v>
      </c>
    </row>
    <row r="153" spans="1:33" ht="12.75">
      <c r="A153" s="1" t="s">
        <v>105</v>
      </c>
      <c r="B153" s="1" t="s">
        <v>1</v>
      </c>
      <c r="C153" s="1" t="s">
        <v>188</v>
      </c>
      <c r="D153" s="8">
        <v>187.24</v>
      </c>
      <c r="F153" s="8">
        <v>126.89</v>
      </c>
      <c r="G153" s="8">
        <v>30.59</v>
      </c>
      <c r="H153" s="8">
        <v>29.76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/>
      <c r="S153" s="8"/>
      <c r="U153" s="8">
        <v>3</v>
      </c>
      <c r="V153" s="8">
        <v>1</v>
      </c>
      <c r="W153" s="8">
        <v>1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29">
        <v>0.4166666666666667</v>
      </c>
    </row>
    <row r="154" spans="1:33" ht="12.75">
      <c r="A154" s="1" t="s">
        <v>109</v>
      </c>
      <c r="B154" s="1" t="s">
        <v>1</v>
      </c>
      <c r="C154" s="1" t="s">
        <v>188</v>
      </c>
      <c r="D154" s="8">
        <v>1333.08</v>
      </c>
      <c r="F154" s="8">
        <v>125.03</v>
      </c>
      <c r="G154" s="8">
        <v>125.03</v>
      </c>
      <c r="H154" s="8">
        <v>118.55</v>
      </c>
      <c r="I154" s="8">
        <v>134.13</v>
      </c>
      <c r="J154" s="8">
        <v>134.05</v>
      </c>
      <c r="K154" s="8">
        <v>172.93</v>
      </c>
      <c r="L154" s="8">
        <v>93.28</v>
      </c>
      <c r="M154" s="8">
        <v>86.02</v>
      </c>
      <c r="N154" s="8">
        <v>86.02</v>
      </c>
      <c r="O154" s="8">
        <v>86.02</v>
      </c>
      <c r="P154" s="8">
        <v>86</v>
      </c>
      <c r="Q154" s="8">
        <v>86.02</v>
      </c>
      <c r="R154" s="8"/>
      <c r="S154" s="8"/>
      <c r="U154" s="8">
        <v>3</v>
      </c>
      <c r="V154" s="8">
        <v>3</v>
      </c>
      <c r="W154" s="8">
        <v>3</v>
      </c>
      <c r="X154" s="8">
        <v>3</v>
      </c>
      <c r="Y154" s="8">
        <v>3</v>
      </c>
      <c r="Z154" s="8">
        <v>3</v>
      </c>
      <c r="AA154" s="8">
        <v>2</v>
      </c>
      <c r="AB154" s="8">
        <v>2</v>
      </c>
      <c r="AC154" s="8">
        <v>2</v>
      </c>
      <c r="AD154" s="8">
        <v>2</v>
      </c>
      <c r="AE154" s="8">
        <v>2</v>
      </c>
      <c r="AF154" s="8">
        <v>2</v>
      </c>
      <c r="AG154" s="29">
        <v>2.5</v>
      </c>
    </row>
    <row r="155" spans="1:33" ht="12.75">
      <c r="A155" s="1" t="s">
        <v>111</v>
      </c>
      <c r="B155" s="1" t="s">
        <v>1</v>
      </c>
      <c r="C155" s="1" t="s">
        <v>188</v>
      </c>
      <c r="D155" s="8">
        <v>5954.65</v>
      </c>
      <c r="F155" s="8">
        <v>468.04</v>
      </c>
      <c r="G155" s="8">
        <v>468.19</v>
      </c>
      <c r="H155" s="8">
        <v>448.92</v>
      </c>
      <c r="I155" s="8">
        <v>495.36</v>
      </c>
      <c r="J155" s="8">
        <v>495.92</v>
      </c>
      <c r="K155" s="8">
        <v>495.27</v>
      </c>
      <c r="L155" s="8">
        <v>513.13</v>
      </c>
      <c r="M155" s="8">
        <v>512.82</v>
      </c>
      <c r="N155" s="8">
        <v>512.8</v>
      </c>
      <c r="O155" s="8">
        <v>513.74</v>
      </c>
      <c r="P155" s="8">
        <v>474.6</v>
      </c>
      <c r="Q155" s="8">
        <v>555.86</v>
      </c>
      <c r="R155" s="8"/>
      <c r="S155" s="8"/>
      <c r="U155" s="8">
        <v>11</v>
      </c>
      <c r="V155" s="8">
        <v>11</v>
      </c>
      <c r="W155" s="8">
        <v>11</v>
      </c>
      <c r="X155" s="8">
        <v>11</v>
      </c>
      <c r="Y155" s="8">
        <v>11</v>
      </c>
      <c r="Z155" s="8">
        <v>11</v>
      </c>
      <c r="AA155" s="8">
        <v>11</v>
      </c>
      <c r="AB155" s="8">
        <v>11</v>
      </c>
      <c r="AC155" s="8">
        <v>11</v>
      </c>
      <c r="AD155" s="8">
        <v>11</v>
      </c>
      <c r="AE155" s="8">
        <v>11</v>
      </c>
      <c r="AF155" s="8">
        <v>12</v>
      </c>
      <c r="AG155" s="29">
        <v>11.083333333333334</v>
      </c>
    </row>
    <row r="156" spans="1:33" ht="12.75">
      <c r="A156" s="1" t="s">
        <v>112</v>
      </c>
      <c r="B156" s="1" t="s">
        <v>1</v>
      </c>
      <c r="C156" s="1" t="s">
        <v>188</v>
      </c>
      <c r="D156" s="8">
        <v>1802.19</v>
      </c>
      <c r="F156" s="8">
        <v>324.45</v>
      </c>
      <c r="G156" s="8">
        <v>129.83</v>
      </c>
      <c r="H156" s="8">
        <v>125.47</v>
      </c>
      <c r="I156" s="8">
        <v>135.83</v>
      </c>
      <c r="J156" s="8">
        <v>135.83</v>
      </c>
      <c r="K156" s="8">
        <v>135.83</v>
      </c>
      <c r="L156" s="8">
        <v>135.83</v>
      </c>
      <c r="M156" s="8">
        <v>135.83</v>
      </c>
      <c r="N156" s="8">
        <v>135.83</v>
      </c>
      <c r="O156" s="8">
        <v>135.83</v>
      </c>
      <c r="P156" s="8">
        <v>135.8</v>
      </c>
      <c r="Q156" s="8">
        <v>135.83</v>
      </c>
      <c r="R156" s="8"/>
      <c r="S156" s="8"/>
      <c r="U156" s="8">
        <v>4</v>
      </c>
      <c r="V156" s="8">
        <v>3</v>
      </c>
      <c r="W156" s="8">
        <v>3</v>
      </c>
      <c r="X156" s="8">
        <v>3</v>
      </c>
      <c r="Y156" s="8">
        <v>3</v>
      </c>
      <c r="Z156" s="8">
        <v>3</v>
      </c>
      <c r="AA156" s="8">
        <v>3</v>
      </c>
      <c r="AB156" s="8">
        <v>3</v>
      </c>
      <c r="AC156" s="8">
        <v>3</v>
      </c>
      <c r="AD156" s="8">
        <v>3</v>
      </c>
      <c r="AE156" s="8">
        <v>3</v>
      </c>
      <c r="AF156" s="8">
        <v>3</v>
      </c>
      <c r="AG156" s="29">
        <v>3.0833333333333335</v>
      </c>
    </row>
    <row r="157" spans="1:33" ht="12.75">
      <c r="A157" s="1" t="s">
        <v>113</v>
      </c>
      <c r="B157" s="1" t="s">
        <v>1</v>
      </c>
      <c r="C157" s="1" t="s">
        <v>188</v>
      </c>
      <c r="D157" s="8">
        <v>604.72</v>
      </c>
      <c r="F157" s="8">
        <v>89.81</v>
      </c>
      <c r="G157" s="8">
        <v>219.53</v>
      </c>
      <c r="H157" s="8">
        <v>80.31</v>
      </c>
      <c r="I157" s="8">
        <v>43.03</v>
      </c>
      <c r="J157" s="8">
        <v>43.01</v>
      </c>
      <c r="K157" s="8">
        <v>43.01</v>
      </c>
      <c r="L157" s="8">
        <v>43.01</v>
      </c>
      <c r="M157" s="8">
        <v>43.01</v>
      </c>
      <c r="N157" s="8">
        <v>0</v>
      </c>
      <c r="O157" s="8">
        <v>0</v>
      </c>
      <c r="P157" s="8">
        <v>0</v>
      </c>
      <c r="Q157" s="8">
        <v>0</v>
      </c>
      <c r="R157" s="8"/>
      <c r="S157" s="8"/>
      <c r="U157" s="8">
        <v>2</v>
      </c>
      <c r="V157" s="8">
        <v>2</v>
      </c>
      <c r="W157" s="8">
        <v>2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0</v>
      </c>
      <c r="AD157" s="8">
        <v>0</v>
      </c>
      <c r="AE157" s="8">
        <v>0</v>
      </c>
      <c r="AF157" s="8">
        <v>0</v>
      </c>
      <c r="AG157" s="29">
        <v>0.9166666666666666</v>
      </c>
    </row>
    <row r="158" spans="1:33" ht="12.75">
      <c r="A158" s="1" t="s">
        <v>116</v>
      </c>
      <c r="B158" s="1" t="s">
        <v>1</v>
      </c>
      <c r="C158" s="1" t="s">
        <v>188</v>
      </c>
      <c r="D158" s="8">
        <v>488.09</v>
      </c>
      <c r="F158" s="8">
        <v>40.01</v>
      </c>
      <c r="G158" s="8">
        <v>40.01</v>
      </c>
      <c r="H158" s="8">
        <v>37.82</v>
      </c>
      <c r="I158" s="8">
        <v>43.01</v>
      </c>
      <c r="J158" s="8">
        <v>43.01</v>
      </c>
      <c r="K158" s="8">
        <v>43.01</v>
      </c>
      <c r="L158" s="8">
        <v>43.01</v>
      </c>
      <c r="M158" s="8">
        <v>43.01</v>
      </c>
      <c r="N158" s="8">
        <v>43.01</v>
      </c>
      <c r="O158" s="8">
        <v>112.19</v>
      </c>
      <c r="P158" s="8">
        <v>0</v>
      </c>
      <c r="Q158" s="8">
        <v>0</v>
      </c>
      <c r="R158" s="8"/>
      <c r="S158" s="8"/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>
        <v>1</v>
      </c>
      <c r="AE158" s="8">
        <v>0</v>
      </c>
      <c r="AF158" s="8">
        <v>0</v>
      </c>
      <c r="AG158" s="29">
        <v>0.8333333333333334</v>
      </c>
    </row>
    <row r="159" spans="1:33" ht="12.75">
      <c r="A159" s="1" t="s">
        <v>162</v>
      </c>
      <c r="B159" s="1" t="s">
        <v>2</v>
      </c>
      <c r="C159" s="1" t="s">
        <v>191</v>
      </c>
      <c r="D159" s="8">
        <v>1009.84</v>
      </c>
      <c r="F159" s="8">
        <v>80.02</v>
      </c>
      <c r="G159" s="8">
        <v>80.02</v>
      </c>
      <c r="H159" s="8">
        <v>75.64</v>
      </c>
      <c r="I159" s="8">
        <v>86.02</v>
      </c>
      <c r="J159" s="8">
        <v>86.02</v>
      </c>
      <c r="K159" s="8">
        <v>86.02</v>
      </c>
      <c r="L159" s="8">
        <v>86.02</v>
      </c>
      <c r="M159" s="8">
        <v>86.02</v>
      </c>
      <c r="N159" s="8">
        <v>86.02</v>
      </c>
      <c r="O159" s="8">
        <v>86.02</v>
      </c>
      <c r="P159" s="8">
        <v>86</v>
      </c>
      <c r="Q159" s="8">
        <v>86.02</v>
      </c>
      <c r="R159" s="8"/>
      <c r="S159" s="8"/>
      <c r="U159" s="8">
        <v>2</v>
      </c>
      <c r="V159" s="8">
        <v>2</v>
      </c>
      <c r="W159" s="8">
        <v>2</v>
      </c>
      <c r="X159" s="8">
        <v>2</v>
      </c>
      <c r="Y159" s="8">
        <v>2</v>
      </c>
      <c r="Z159" s="8">
        <v>2</v>
      </c>
      <c r="AA159" s="8">
        <v>2</v>
      </c>
      <c r="AB159" s="8">
        <v>2</v>
      </c>
      <c r="AC159" s="8">
        <v>2</v>
      </c>
      <c r="AD159" s="8">
        <v>2</v>
      </c>
      <c r="AE159" s="8">
        <v>2</v>
      </c>
      <c r="AF159" s="8">
        <v>2</v>
      </c>
      <c r="AG159" s="29">
        <v>2</v>
      </c>
    </row>
    <row r="160" spans="1:33" ht="12.75">
      <c r="A160" s="1" t="s">
        <v>163</v>
      </c>
      <c r="B160" s="1" t="s">
        <v>2</v>
      </c>
      <c r="C160" s="1" t="s">
        <v>191</v>
      </c>
      <c r="D160" s="8">
        <v>7658.89</v>
      </c>
      <c r="F160" s="8">
        <v>358.09</v>
      </c>
      <c r="G160" s="8">
        <v>575.79</v>
      </c>
      <c r="H160" s="8">
        <v>575.1</v>
      </c>
      <c r="I160" s="8">
        <v>607.59</v>
      </c>
      <c r="J160" s="8">
        <v>596.16</v>
      </c>
      <c r="K160" s="8">
        <v>624.64</v>
      </c>
      <c r="L160" s="8">
        <v>691.84</v>
      </c>
      <c r="M160" s="8">
        <v>693.35</v>
      </c>
      <c r="N160" s="8">
        <v>685.16</v>
      </c>
      <c r="O160" s="8">
        <v>557.94</v>
      </c>
      <c r="P160" s="8">
        <v>834.77</v>
      </c>
      <c r="Q160" s="8">
        <v>858.46</v>
      </c>
      <c r="R160" s="8"/>
      <c r="S160" s="8"/>
      <c r="U160" s="8">
        <v>7</v>
      </c>
      <c r="V160" s="8">
        <v>8</v>
      </c>
      <c r="W160" s="8">
        <v>8</v>
      </c>
      <c r="X160" s="8">
        <v>8</v>
      </c>
      <c r="Y160" s="8">
        <v>8</v>
      </c>
      <c r="Z160" s="8">
        <v>8</v>
      </c>
      <c r="AA160" s="8">
        <v>8</v>
      </c>
      <c r="AB160" s="8">
        <v>8</v>
      </c>
      <c r="AC160" s="8">
        <v>8</v>
      </c>
      <c r="AD160" s="8">
        <v>8</v>
      </c>
      <c r="AE160" s="8">
        <v>11</v>
      </c>
      <c r="AF160" s="8">
        <v>12</v>
      </c>
      <c r="AG160" s="29">
        <v>8.5</v>
      </c>
    </row>
    <row r="161" spans="1:33" ht="12.75">
      <c r="A161" s="1" t="s">
        <v>146</v>
      </c>
      <c r="B161" s="1" t="s">
        <v>2</v>
      </c>
      <c r="C161" s="1" t="s">
        <v>191</v>
      </c>
      <c r="D161" s="8">
        <v>1389.24</v>
      </c>
      <c r="F161" s="8">
        <v>134.84</v>
      </c>
      <c r="G161" s="8">
        <v>135.02</v>
      </c>
      <c r="H161" s="8">
        <v>135.02</v>
      </c>
      <c r="I161" s="8">
        <v>135.02</v>
      </c>
      <c r="J161" s="8">
        <v>219.72</v>
      </c>
      <c r="K161" s="8">
        <v>107.79</v>
      </c>
      <c r="L161" s="8">
        <v>63.17</v>
      </c>
      <c r="M161" s="8">
        <v>64.62</v>
      </c>
      <c r="N161" s="8">
        <v>105.01</v>
      </c>
      <c r="O161" s="8">
        <v>123.45</v>
      </c>
      <c r="P161" s="8">
        <v>90.49</v>
      </c>
      <c r="Q161" s="8">
        <v>75.09</v>
      </c>
      <c r="R161" s="8"/>
      <c r="S161" s="8"/>
      <c r="U161" s="8">
        <v>2</v>
      </c>
      <c r="V161" s="8">
        <v>2</v>
      </c>
      <c r="W161" s="8">
        <v>2</v>
      </c>
      <c r="X161" s="8">
        <v>2</v>
      </c>
      <c r="Y161" s="8">
        <v>2</v>
      </c>
      <c r="Z161" s="8">
        <v>2</v>
      </c>
      <c r="AA161" s="8">
        <v>2</v>
      </c>
      <c r="AB161" s="8">
        <v>2</v>
      </c>
      <c r="AC161" s="8">
        <v>2</v>
      </c>
      <c r="AD161" s="8">
        <v>2</v>
      </c>
      <c r="AE161" s="8">
        <v>2</v>
      </c>
      <c r="AF161" s="8">
        <v>2</v>
      </c>
      <c r="AG161" s="29">
        <v>2</v>
      </c>
    </row>
    <row r="162" spans="1:33" ht="12.75">
      <c r="A162" s="1" t="s">
        <v>118</v>
      </c>
      <c r="B162" s="1" t="s">
        <v>1</v>
      </c>
      <c r="C162" s="1" t="s">
        <v>188</v>
      </c>
      <c r="D162" s="8">
        <v>80.02</v>
      </c>
      <c r="F162" s="8">
        <v>40.01</v>
      </c>
      <c r="G162" s="8">
        <v>40.01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/>
      <c r="S162" s="8"/>
      <c r="U162" s="8">
        <v>1</v>
      </c>
      <c r="V162" s="8">
        <v>1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29">
        <v>0.16666666666666666</v>
      </c>
    </row>
    <row r="163" spans="1:33" ht="12.75">
      <c r="A163" s="1" t="s">
        <v>121</v>
      </c>
      <c r="B163" s="1" t="s">
        <v>1</v>
      </c>
      <c r="C163" s="1" t="s">
        <v>188</v>
      </c>
      <c r="D163" s="8">
        <v>1466.8</v>
      </c>
      <c r="F163" s="8">
        <v>84.34</v>
      </c>
      <c r="G163" s="8">
        <v>84.43</v>
      </c>
      <c r="H163" s="8">
        <v>122.25</v>
      </c>
      <c r="I163" s="8">
        <v>127.44</v>
      </c>
      <c r="J163" s="8">
        <v>157.48</v>
      </c>
      <c r="K163" s="8">
        <v>127.49</v>
      </c>
      <c r="L163" s="8">
        <v>127.49</v>
      </c>
      <c r="M163" s="8">
        <v>127.2</v>
      </c>
      <c r="N163" s="8">
        <v>127.2</v>
      </c>
      <c r="O163" s="8">
        <v>127.2</v>
      </c>
      <c r="P163" s="8">
        <v>127.13</v>
      </c>
      <c r="Q163" s="8">
        <v>127.15</v>
      </c>
      <c r="R163" s="8"/>
      <c r="S163" s="8"/>
      <c r="U163" s="8">
        <v>1</v>
      </c>
      <c r="V163" s="8">
        <v>1</v>
      </c>
      <c r="W163" s="8">
        <v>2</v>
      </c>
      <c r="X163" s="8">
        <v>2</v>
      </c>
      <c r="Y163" s="8">
        <v>2</v>
      </c>
      <c r="Z163" s="8">
        <v>2</v>
      </c>
      <c r="AA163" s="8">
        <v>2</v>
      </c>
      <c r="AB163" s="8">
        <v>2</v>
      </c>
      <c r="AC163" s="8">
        <v>2</v>
      </c>
      <c r="AD163" s="8">
        <v>2</v>
      </c>
      <c r="AE163" s="8">
        <v>2</v>
      </c>
      <c r="AF163" s="8">
        <v>2</v>
      </c>
      <c r="AG163" s="29">
        <v>1.8333333333333333</v>
      </c>
    </row>
    <row r="164" spans="1:33" ht="12.75">
      <c r="A164" s="1" t="s">
        <v>123</v>
      </c>
      <c r="B164" s="1" t="s">
        <v>1</v>
      </c>
      <c r="C164" s="1" t="s">
        <v>188</v>
      </c>
      <c r="D164" s="8">
        <v>214.26</v>
      </c>
      <c r="F164" s="8">
        <v>40.01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87.12</v>
      </c>
      <c r="Q164" s="8">
        <v>87.13</v>
      </c>
      <c r="R164" s="8"/>
      <c r="S164" s="8"/>
      <c r="U164" s="8">
        <v>1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1</v>
      </c>
      <c r="AF164" s="8">
        <v>1</v>
      </c>
      <c r="AG164" s="29">
        <v>0.25</v>
      </c>
    </row>
    <row r="165" spans="1:33" ht="12.75">
      <c r="A165" s="1" t="s">
        <v>124</v>
      </c>
      <c r="B165" s="1" t="s">
        <v>1</v>
      </c>
      <c r="C165" s="1" t="s">
        <v>188</v>
      </c>
      <c r="D165" s="8">
        <v>2227.85</v>
      </c>
      <c r="F165" s="8">
        <v>99.6</v>
      </c>
      <c r="G165" s="8">
        <v>104.52</v>
      </c>
      <c r="H165" s="8">
        <v>87.99</v>
      </c>
      <c r="I165" s="8">
        <v>159.77</v>
      </c>
      <c r="J165" s="8">
        <v>159.89</v>
      </c>
      <c r="K165" s="8">
        <v>256.43</v>
      </c>
      <c r="L165" s="8">
        <v>256.43</v>
      </c>
      <c r="M165" s="8">
        <v>255.56</v>
      </c>
      <c r="N165" s="8">
        <v>255.56</v>
      </c>
      <c r="O165" s="8">
        <v>255.56</v>
      </c>
      <c r="P165" s="8">
        <v>168.26</v>
      </c>
      <c r="Q165" s="8">
        <v>168.28</v>
      </c>
      <c r="R165" s="8"/>
      <c r="S165" s="8"/>
      <c r="U165" s="8">
        <v>2</v>
      </c>
      <c r="V165" s="8">
        <v>2</v>
      </c>
      <c r="W165" s="8">
        <v>2</v>
      </c>
      <c r="X165" s="8">
        <v>3</v>
      </c>
      <c r="Y165" s="8">
        <v>3</v>
      </c>
      <c r="Z165" s="8">
        <v>3</v>
      </c>
      <c r="AA165" s="8">
        <v>3</v>
      </c>
      <c r="AB165" s="8">
        <v>3</v>
      </c>
      <c r="AC165" s="8">
        <v>3</v>
      </c>
      <c r="AD165" s="8">
        <v>3</v>
      </c>
      <c r="AE165" s="8">
        <v>2</v>
      </c>
      <c r="AF165" s="8">
        <v>2</v>
      </c>
      <c r="AG165" s="29">
        <v>2.5833333333333335</v>
      </c>
    </row>
    <row r="166" spans="1:33" ht="12.75">
      <c r="A166" s="1" t="s">
        <v>127</v>
      </c>
      <c r="B166" s="1" t="s">
        <v>2</v>
      </c>
      <c r="C166" s="1" t="s">
        <v>191</v>
      </c>
      <c r="D166" s="8">
        <v>1612.32</v>
      </c>
      <c r="F166" s="8">
        <v>132.12</v>
      </c>
      <c r="G166" s="8">
        <v>134.76</v>
      </c>
      <c r="H166" s="8">
        <v>134.76</v>
      </c>
      <c r="I166" s="8">
        <v>134.76</v>
      </c>
      <c r="J166" s="8">
        <v>134.84</v>
      </c>
      <c r="K166" s="8">
        <v>134.84</v>
      </c>
      <c r="L166" s="8">
        <v>134.84</v>
      </c>
      <c r="M166" s="8">
        <v>134.32</v>
      </c>
      <c r="N166" s="8">
        <v>134.32</v>
      </c>
      <c r="O166" s="8">
        <v>134.32</v>
      </c>
      <c r="P166" s="8">
        <v>134.21</v>
      </c>
      <c r="Q166" s="8">
        <v>134.23</v>
      </c>
      <c r="R166" s="8"/>
      <c r="S166" s="8"/>
      <c r="U166" s="8">
        <v>2</v>
      </c>
      <c r="V166" s="8">
        <v>2</v>
      </c>
      <c r="W166" s="8">
        <v>2</v>
      </c>
      <c r="X166" s="8">
        <v>2</v>
      </c>
      <c r="Y166" s="8">
        <v>2</v>
      </c>
      <c r="Z166" s="8">
        <v>2</v>
      </c>
      <c r="AA166" s="8">
        <v>2</v>
      </c>
      <c r="AB166" s="8">
        <v>2</v>
      </c>
      <c r="AC166" s="8">
        <v>2</v>
      </c>
      <c r="AD166" s="8">
        <v>2</v>
      </c>
      <c r="AE166" s="8">
        <v>2</v>
      </c>
      <c r="AF166" s="8">
        <v>2</v>
      </c>
      <c r="AG166" s="29">
        <v>2</v>
      </c>
    </row>
    <row r="167" spans="1:33" ht="12.75">
      <c r="A167" s="1" t="s">
        <v>164</v>
      </c>
      <c r="B167" s="1" t="s">
        <v>1</v>
      </c>
      <c r="C167" s="1" t="s">
        <v>188</v>
      </c>
      <c r="D167" s="8">
        <v>-8.15</v>
      </c>
      <c r="F167" s="8">
        <v>0</v>
      </c>
      <c r="G167" s="8">
        <v>-8.15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/>
      <c r="S167" s="8"/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29">
        <v>0</v>
      </c>
    </row>
    <row r="168" spans="1:33" ht="12.75">
      <c r="A168" s="1" t="s">
        <v>82</v>
      </c>
      <c r="B168" s="1" t="s">
        <v>1</v>
      </c>
      <c r="C168" s="1" t="s">
        <v>188</v>
      </c>
      <c r="D168" s="8">
        <v>239.49</v>
      </c>
      <c r="F168" s="8">
        <v>0</v>
      </c>
      <c r="G168" s="8">
        <v>0</v>
      </c>
      <c r="H168" s="8">
        <v>-24.3</v>
      </c>
      <c r="I168" s="8">
        <v>52.26</v>
      </c>
      <c r="J168" s="8">
        <v>52.3</v>
      </c>
      <c r="K168" s="8">
        <v>159.23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/>
      <c r="S168" s="8"/>
      <c r="U168" s="8">
        <v>0</v>
      </c>
      <c r="V168" s="8">
        <v>0</v>
      </c>
      <c r="W168" s="8">
        <v>0</v>
      </c>
      <c r="X168" s="8">
        <v>1</v>
      </c>
      <c r="Y168" s="8">
        <v>1</v>
      </c>
      <c r="Z168" s="8">
        <v>1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29">
        <v>0.25</v>
      </c>
    </row>
    <row r="169" spans="1:33" ht="12.75">
      <c r="A169" s="1" t="s">
        <v>165</v>
      </c>
      <c r="B169" s="1" t="s">
        <v>1</v>
      </c>
      <c r="C169" s="1" t="s">
        <v>188</v>
      </c>
      <c r="D169" s="8">
        <v>1806.9</v>
      </c>
      <c r="F169" s="8">
        <v>0</v>
      </c>
      <c r="G169" s="8">
        <v>0</v>
      </c>
      <c r="H169" s="8">
        <v>255.36</v>
      </c>
      <c r="I169" s="8">
        <v>255.36</v>
      </c>
      <c r="J169" s="8">
        <v>255.51</v>
      </c>
      <c r="K169" s="8">
        <v>255.51</v>
      </c>
      <c r="L169" s="8">
        <v>265.91</v>
      </c>
      <c r="M169" s="8">
        <v>254.63</v>
      </c>
      <c r="N169" s="8">
        <v>264.62</v>
      </c>
      <c r="O169" s="8">
        <v>0</v>
      </c>
      <c r="P169" s="8">
        <v>0</v>
      </c>
      <c r="Q169" s="8">
        <v>0</v>
      </c>
      <c r="R169" s="8"/>
      <c r="S169" s="8"/>
      <c r="U169" s="8">
        <v>0</v>
      </c>
      <c r="V169" s="8">
        <v>0</v>
      </c>
      <c r="W169" s="8">
        <v>3</v>
      </c>
      <c r="X169" s="8">
        <v>3</v>
      </c>
      <c r="Y169" s="8">
        <v>3</v>
      </c>
      <c r="Z169" s="8">
        <v>3</v>
      </c>
      <c r="AA169" s="8">
        <v>3</v>
      </c>
      <c r="AB169" s="8">
        <v>3</v>
      </c>
      <c r="AC169" s="8">
        <v>3</v>
      </c>
      <c r="AD169" s="8">
        <v>0</v>
      </c>
      <c r="AE169" s="8">
        <v>0</v>
      </c>
      <c r="AF169" s="8">
        <v>0</v>
      </c>
      <c r="AG169" s="29">
        <v>1.75</v>
      </c>
    </row>
    <row r="170" spans="1:33" ht="12.75">
      <c r="A170" s="1" t="s">
        <v>166</v>
      </c>
      <c r="B170" s="1" t="s">
        <v>1</v>
      </c>
      <c r="C170" s="1" t="s">
        <v>188</v>
      </c>
      <c r="D170" s="8">
        <v>847.4</v>
      </c>
      <c r="F170" s="8">
        <v>0</v>
      </c>
      <c r="G170" s="8">
        <v>0</v>
      </c>
      <c r="H170" s="8">
        <v>84.43</v>
      </c>
      <c r="I170" s="8">
        <v>84.43</v>
      </c>
      <c r="J170" s="8">
        <v>84.48</v>
      </c>
      <c r="K170" s="8">
        <v>84.48</v>
      </c>
      <c r="L170" s="8">
        <v>84.48</v>
      </c>
      <c r="M170" s="8">
        <v>129</v>
      </c>
      <c r="N170" s="8">
        <v>0</v>
      </c>
      <c r="O170" s="8">
        <v>84.19</v>
      </c>
      <c r="P170" s="8">
        <v>-40.51</v>
      </c>
      <c r="Q170" s="8">
        <v>252.42</v>
      </c>
      <c r="R170" s="8"/>
      <c r="S170" s="8"/>
      <c r="U170" s="8">
        <v>0</v>
      </c>
      <c r="V170" s="8">
        <v>0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0</v>
      </c>
      <c r="AD170" s="8">
        <v>1</v>
      </c>
      <c r="AE170" s="8">
        <v>1</v>
      </c>
      <c r="AF170" s="8">
        <v>3</v>
      </c>
      <c r="AG170" s="29">
        <v>0.9166666666666666</v>
      </c>
    </row>
    <row r="171" spans="1:33" ht="12.75">
      <c r="A171" s="1" t="s">
        <v>167</v>
      </c>
      <c r="B171" s="1" t="s">
        <v>5</v>
      </c>
      <c r="C171" s="1" t="s">
        <v>189</v>
      </c>
      <c r="D171" s="8">
        <v>370.47</v>
      </c>
      <c r="F171" s="8">
        <v>0</v>
      </c>
      <c r="G171" s="8">
        <v>0</v>
      </c>
      <c r="H171" s="8">
        <v>0</v>
      </c>
      <c r="I171" s="8">
        <v>43.01</v>
      </c>
      <c r="J171" s="8">
        <v>43.01</v>
      </c>
      <c r="K171" s="8">
        <v>26.37</v>
      </c>
      <c r="L171" s="8">
        <v>86.04</v>
      </c>
      <c r="M171" s="8">
        <v>86.02</v>
      </c>
      <c r="N171" s="8">
        <v>43.01</v>
      </c>
      <c r="O171" s="8">
        <v>43.01</v>
      </c>
      <c r="P171" s="8">
        <v>0</v>
      </c>
      <c r="Q171" s="8">
        <v>0</v>
      </c>
      <c r="R171" s="8"/>
      <c r="S171" s="8"/>
      <c r="U171" s="8">
        <v>0</v>
      </c>
      <c r="V171" s="8">
        <v>0</v>
      </c>
      <c r="W171" s="8">
        <v>0</v>
      </c>
      <c r="X171" s="8">
        <v>1</v>
      </c>
      <c r="Y171" s="8">
        <v>1</v>
      </c>
      <c r="Z171" s="8">
        <v>1</v>
      </c>
      <c r="AA171" s="8">
        <v>2</v>
      </c>
      <c r="AB171" s="8">
        <v>2</v>
      </c>
      <c r="AC171" s="8">
        <v>1</v>
      </c>
      <c r="AD171" s="8">
        <v>1</v>
      </c>
      <c r="AE171" s="8">
        <v>0</v>
      </c>
      <c r="AF171" s="8">
        <v>0</v>
      </c>
      <c r="AG171" s="29">
        <v>0.75</v>
      </c>
    </row>
    <row r="172" spans="1:33" ht="12.75">
      <c r="A172" s="1" t="s">
        <v>101</v>
      </c>
      <c r="B172" s="1" t="s">
        <v>1</v>
      </c>
      <c r="C172" s="1" t="s">
        <v>188</v>
      </c>
      <c r="D172" s="8">
        <v>3677.87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596.92</v>
      </c>
      <c r="L172" s="8">
        <v>510.55</v>
      </c>
      <c r="M172" s="8">
        <v>510.53</v>
      </c>
      <c r="N172" s="8">
        <v>510.49</v>
      </c>
      <c r="O172" s="8">
        <v>510.49</v>
      </c>
      <c r="P172" s="8">
        <v>510.35</v>
      </c>
      <c r="Q172" s="8">
        <v>528.54</v>
      </c>
      <c r="R172" s="8"/>
      <c r="S172" s="8"/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13</v>
      </c>
      <c r="AA172" s="8">
        <v>12</v>
      </c>
      <c r="AB172" s="8">
        <v>12</v>
      </c>
      <c r="AC172" s="8">
        <v>12</v>
      </c>
      <c r="AD172" s="8">
        <v>12</v>
      </c>
      <c r="AE172" s="8">
        <v>12</v>
      </c>
      <c r="AF172" s="8">
        <v>12</v>
      </c>
      <c r="AG172" s="29">
        <v>7.083333333333333</v>
      </c>
    </row>
    <row r="173" spans="1:33" ht="12.75">
      <c r="A173" s="1" t="s">
        <v>32</v>
      </c>
      <c r="B173" s="1" t="s">
        <v>5</v>
      </c>
      <c r="C173" s="1" t="s">
        <v>189</v>
      </c>
      <c r="D173" s="8">
        <v>172.03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43.01</v>
      </c>
      <c r="O173" s="8">
        <v>43.01</v>
      </c>
      <c r="P173" s="8">
        <v>43</v>
      </c>
      <c r="Q173" s="8">
        <v>43.01</v>
      </c>
      <c r="R173" s="8"/>
      <c r="S173" s="8"/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1</v>
      </c>
      <c r="AD173" s="8">
        <v>1</v>
      </c>
      <c r="AE173" s="8">
        <v>1</v>
      </c>
      <c r="AF173" s="8">
        <v>1</v>
      </c>
      <c r="AG173" s="29">
        <v>0.3333333333333333</v>
      </c>
    </row>
    <row r="174" spans="1:33" ht="12.75">
      <c r="A174" s="1" t="s">
        <v>114</v>
      </c>
      <c r="B174" s="1" t="s">
        <v>1</v>
      </c>
      <c r="C174" s="1" t="s">
        <v>188</v>
      </c>
      <c r="D174" s="8">
        <v>172.03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43.01</v>
      </c>
      <c r="O174" s="8">
        <v>43.01</v>
      </c>
      <c r="P174" s="8">
        <v>43</v>
      </c>
      <c r="Q174" s="8">
        <v>43.01</v>
      </c>
      <c r="R174" s="8"/>
      <c r="S174" s="8"/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1</v>
      </c>
      <c r="AD174" s="8">
        <v>1</v>
      </c>
      <c r="AE174" s="8">
        <v>1</v>
      </c>
      <c r="AF174" s="8">
        <v>1</v>
      </c>
      <c r="AG174" s="29">
        <v>0.3333333333333333</v>
      </c>
    </row>
    <row r="175" spans="1:33" ht="12.75">
      <c r="A175" s="1" t="s">
        <v>168</v>
      </c>
      <c r="B175" s="1" t="s">
        <v>6</v>
      </c>
      <c r="C175" s="1" t="s">
        <v>195</v>
      </c>
      <c r="D175" s="8">
        <v>147.34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41.51</v>
      </c>
      <c r="Q175" s="8">
        <v>105.83</v>
      </c>
      <c r="R175" s="8"/>
      <c r="S175" s="8"/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1</v>
      </c>
      <c r="AF175" s="8">
        <v>1</v>
      </c>
      <c r="AG175" s="29">
        <v>0.16666666666666666</v>
      </c>
    </row>
    <row r="176" spans="1:33" ht="12.75">
      <c r="A176" s="1" t="s">
        <v>108</v>
      </c>
      <c r="B176" s="1" t="s">
        <v>1</v>
      </c>
      <c r="C176" s="1" t="s">
        <v>188</v>
      </c>
      <c r="D176" s="8">
        <v>172.02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86</v>
      </c>
      <c r="Q176" s="8">
        <v>86.02</v>
      </c>
      <c r="R176" s="8"/>
      <c r="S176" s="8"/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2</v>
      </c>
      <c r="AF176" s="8">
        <v>2</v>
      </c>
      <c r="AG176" s="29">
        <v>0.3333333333333333</v>
      </c>
    </row>
    <row r="177" spans="1:33" ht="12.75">
      <c r="A177" s="1" t="s">
        <v>31</v>
      </c>
      <c r="B177" s="1" t="s">
        <v>5</v>
      </c>
      <c r="C177" s="1" t="s">
        <v>189</v>
      </c>
      <c r="D177" s="8">
        <v>104.14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104.14</v>
      </c>
      <c r="R177" s="8"/>
      <c r="S177" s="8"/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1</v>
      </c>
      <c r="AG177" s="29">
        <v>0.08333333333333333</v>
      </c>
    </row>
    <row r="178" spans="1:33" ht="12.75">
      <c r="A178" s="1" t="s">
        <v>169</v>
      </c>
      <c r="B178" s="1" t="s">
        <v>0</v>
      </c>
      <c r="C178" s="1" t="s">
        <v>190</v>
      </c>
      <c r="D178" s="8">
        <v>156.68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156.68</v>
      </c>
      <c r="R178" s="8"/>
      <c r="S178" s="8"/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2</v>
      </c>
      <c r="AG178" s="29">
        <v>0.16666666666666666</v>
      </c>
    </row>
    <row r="179" spans="1:33" ht="12.75">
      <c r="A179" s="1" t="s">
        <v>170</v>
      </c>
      <c r="B179" s="1" t="s">
        <v>0</v>
      </c>
      <c r="C179" s="1" t="s">
        <v>190</v>
      </c>
      <c r="D179" s="8">
        <v>110.02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110.02</v>
      </c>
      <c r="R179" s="8"/>
      <c r="S179" s="8"/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1</v>
      </c>
      <c r="AG179" s="29">
        <v>0.08333333333333333</v>
      </c>
    </row>
    <row r="181" spans="4:33" ht="12.75">
      <c r="D181" s="8">
        <f>SUM(D3:D179)</f>
        <v>275104.08999999997</v>
      </c>
      <c r="F181" s="8">
        <f aca="true" t="shared" si="0" ref="F181:Q181">SUM(F3:F179)</f>
        <v>23195.459999999995</v>
      </c>
      <c r="G181" s="8">
        <f t="shared" si="0"/>
        <v>25851.390000000003</v>
      </c>
      <c r="H181" s="8">
        <f t="shared" si="0"/>
        <v>22187.21</v>
      </c>
      <c r="I181" s="8">
        <f t="shared" si="0"/>
        <v>22530.04</v>
      </c>
      <c r="J181" s="8">
        <f t="shared" si="0"/>
        <v>23402.46999999998</v>
      </c>
      <c r="K181" s="8">
        <f t="shared" si="0"/>
        <v>25225.209999999992</v>
      </c>
      <c r="L181" s="8">
        <f t="shared" si="0"/>
        <v>23416.54</v>
      </c>
      <c r="M181" s="8">
        <f t="shared" si="0"/>
        <v>23969.109999999997</v>
      </c>
      <c r="N181" s="8">
        <f t="shared" si="0"/>
        <v>21829.389999999992</v>
      </c>
      <c r="O181" s="8">
        <f t="shared" si="0"/>
        <v>22225.1</v>
      </c>
      <c r="P181" s="8">
        <f t="shared" si="0"/>
        <v>20192.069999999992</v>
      </c>
      <c r="Q181" s="8">
        <f t="shared" si="0"/>
        <v>21080.10000000001</v>
      </c>
      <c r="R181" s="8"/>
      <c r="S181" s="8">
        <f>SUM(F181:R181)</f>
        <v>275104.08999999997</v>
      </c>
      <c r="U181" s="8">
        <f aca="true" t="shared" si="1" ref="U181:AG181">SUM(U3:U179)</f>
        <v>415</v>
      </c>
      <c r="V181" s="8">
        <f t="shared" si="1"/>
        <v>413</v>
      </c>
      <c r="W181" s="8">
        <f t="shared" si="1"/>
        <v>405</v>
      </c>
      <c r="X181" s="8">
        <f t="shared" si="1"/>
        <v>394</v>
      </c>
      <c r="Y181" s="8">
        <f t="shared" si="1"/>
        <v>392</v>
      </c>
      <c r="Z181" s="8">
        <f t="shared" si="1"/>
        <v>398</v>
      </c>
      <c r="AA181" s="8">
        <f t="shared" si="1"/>
        <v>389</v>
      </c>
      <c r="AB181" s="8">
        <f t="shared" si="1"/>
        <v>390</v>
      </c>
      <c r="AC181" s="8">
        <f t="shared" si="1"/>
        <v>347</v>
      </c>
      <c r="AD181" s="8">
        <f t="shared" si="1"/>
        <v>344</v>
      </c>
      <c r="AE181" s="8">
        <f t="shared" si="1"/>
        <v>340</v>
      </c>
      <c r="AF181" s="8">
        <f t="shared" si="1"/>
        <v>344</v>
      </c>
      <c r="AG181" s="8">
        <f t="shared" si="1"/>
        <v>380.91666666666646</v>
      </c>
    </row>
    <row r="183" spans="1:19" ht="12.75">
      <c r="A183" s="23"/>
      <c r="D183" s="8">
        <f>'[14]JUN12'!Y6+'[14]MAY12'!X5+'[14]APR12'!Y6+'[14]MAR12'!Y6+'[14]FEB12'!Y6+'[14]JAN12'!Y6+'[14]DEC11'!Y6+'[14]NOV11'!Y6+'[14]OCT11'!X5+'[14]SEP11'!X5+'[14]Aug11'!X5+'[14]Jul11'!X5+'[14]Aug11'!L101</f>
        <v>-275104.08999999985</v>
      </c>
      <c r="F183">
        <f>'[14]JUN12'!Y6</f>
        <v>-23195.46</v>
      </c>
      <c r="G183">
        <f>'[14]MAY12'!X5</f>
        <v>-25851.39</v>
      </c>
      <c r="H183">
        <f>'[14]APR12'!X5+'[14]APR12'!X6</f>
        <v>-22187.21</v>
      </c>
      <c r="I183">
        <f>'[14]MAR12'!X5+'[14]MAR12'!X6</f>
        <v>-22530.04</v>
      </c>
      <c r="J183">
        <f>'[14]FEB12'!X5+'[14]FEB12'!X6</f>
        <v>-23402.47</v>
      </c>
      <c r="K183">
        <f>'[14]JAN12'!X5+'[14]JAN12'!X6</f>
        <v>-25225.21</v>
      </c>
      <c r="L183">
        <f>'[14]DEC11'!X5+'[14]DEC11'!X6</f>
        <v>-23416.54</v>
      </c>
      <c r="M183">
        <f>'[14]NOV11'!Y6</f>
        <v>-23969.11</v>
      </c>
      <c r="N183" s="8">
        <f>'[14]OCT11'!X5</f>
        <v>-21829.39</v>
      </c>
      <c r="O183" s="8">
        <f>'[14]SEP11'!X5</f>
        <v>-22225.099999999893</v>
      </c>
      <c r="P183" s="14">
        <f>'[14]Aug11'!X5+'[14]Aug11'!L101</f>
        <v>-20192.07</v>
      </c>
      <c r="Q183">
        <f>'[14]Jul11'!X5</f>
        <v>-21080.1</v>
      </c>
      <c r="S183" s="13">
        <f>SUM(F183:R183)</f>
        <v>-275104.0899999999</v>
      </c>
    </row>
    <row r="184" spans="4:32" ht="12.75">
      <c r="D184" s="8">
        <f>D181+D183</f>
        <v>0</v>
      </c>
      <c r="F184" s="6">
        <f aca="true" t="shared" si="2" ref="F184:Q184">F181+F183</f>
        <v>0</v>
      </c>
      <c r="G184" s="6">
        <f t="shared" si="2"/>
        <v>0</v>
      </c>
      <c r="H184" s="6">
        <f t="shared" si="2"/>
        <v>0</v>
      </c>
      <c r="I184" s="6">
        <f t="shared" si="2"/>
        <v>0</v>
      </c>
      <c r="J184" s="6">
        <f t="shared" si="2"/>
        <v>0</v>
      </c>
      <c r="K184" s="6">
        <f t="shared" si="2"/>
        <v>0</v>
      </c>
      <c r="L184" s="6">
        <f t="shared" si="2"/>
        <v>0</v>
      </c>
      <c r="M184" s="6">
        <f t="shared" si="2"/>
        <v>0</v>
      </c>
      <c r="N184" s="6">
        <f t="shared" si="2"/>
        <v>0</v>
      </c>
      <c r="O184" s="8">
        <f t="shared" si="2"/>
        <v>1.0550138540565968E-10</v>
      </c>
      <c r="P184" s="6">
        <f t="shared" si="2"/>
        <v>0</v>
      </c>
      <c r="Q184" s="6">
        <f t="shared" si="2"/>
        <v>0</v>
      </c>
      <c r="U184" s="33">
        <f>F181/U181</f>
        <v>55.89267469879517</v>
      </c>
      <c r="V184" s="34">
        <f aca="true" t="shared" si="3" ref="V184:AF184">G181/V181</f>
        <v>62.59416464891042</v>
      </c>
      <c r="W184" s="34">
        <f t="shared" si="3"/>
        <v>54.78323456790123</v>
      </c>
      <c r="X184" s="34">
        <f t="shared" si="3"/>
        <v>57.18284263959391</v>
      </c>
      <c r="Y184" s="34">
        <f t="shared" si="3"/>
        <v>59.700178571428516</v>
      </c>
      <c r="Z184" s="34">
        <f t="shared" si="3"/>
        <v>63.379924623115556</v>
      </c>
      <c r="AA184" s="34">
        <f t="shared" si="3"/>
        <v>60.19676092544987</v>
      </c>
      <c r="AB184" s="34">
        <f t="shared" si="3"/>
        <v>61.4592564102564</v>
      </c>
      <c r="AC184" s="34">
        <f t="shared" si="3"/>
        <v>62.90890489913542</v>
      </c>
      <c r="AD184" s="34">
        <f t="shared" si="3"/>
        <v>64.6078488372093</v>
      </c>
      <c r="AE184" s="34">
        <f t="shared" si="3"/>
        <v>59.388441176470565</v>
      </c>
      <c r="AF184" s="35">
        <f t="shared" si="3"/>
        <v>61.279360465116305</v>
      </c>
    </row>
    <row r="186" ht="12.75">
      <c r="D186" s="8">
        <f>'[14]JUN12'!Y7+'[14]MAY12'!Y6+'[14]APR12'!Y7+'[14]MAR12'!Y7+'[14]FEB12'!Y7+'[14]JAN12'!Y7+'[14]DEC11'!Y7+'[14]NOV11'!Y7+'[14]OCT11'!Y6+'[14]SEP11'!Y6+'[14]Aug11'!Y6+'[14]Jul11'!Y6-'[14]Aug11'!L101</f>
        <v>275104.089999999</v>
      </c>
    </row>
    <row r="187" spans="4:16" ht="12.75">
      <c r="D187" s="8">
        <f>D183+D186</f>
        <v>-8.731149137020111E-10</v>
      </c>
      <c r="P187" s="6"/>
    </row>
    <row r="192" spans="2:4" ht="12.75">
      <c r="B192" s="16" t="s">
        <v>16</v>
      </c>
      <c r="C192" s="5" t="s">
        <v>130</v>
      </c>
      <c r="D192" s="5" t="s">
        <v>184</v>
      </c>
    </row>
    <row r="193" spans="1:4" ht="12.75">
      <c r="A193" s="17"/>
      <c r="B193" s="17" t="s">
        <v>0</v>
      </c>
      <c r="C193" s="9">
        <f aca="true" t="shared" si="4" ref="C193:C200">SUMIF($B$3:$B$188,B193,$D$3:$D$188)</f>
        <v>53014.17000000001</v>
      </c>
      <c r="D193" s="9">
        <f aca="true" t="shared" si="5" ref="D193:D200">SUMIF($B$3:$B$188,B193,$AG$3:$AG$188)</f>
        <v>52</v>
      </c>
    </row>
    <row r="194" spans="1:4" ht="12.75">
      <c r="A194" s="17"/>
      <c r="B194" s="17" t="s">
        <v>1</v>
      </c>
      <c r="C194" s="9">
        <f t="shared" si="4"/>
        <v>88712.46000000002</v>
      </c>
      <c r="D194" s="9">
        <f t="shared" si="5"/>
        <v>121.41666666666664</v>
      </c>
    </row>
    <row r="195" spans="1:4" ht="12.75">
      <c r="A195" s="17"/>
      <c r="B195" s="17" t="s">
        <v>2</v>
      </c>
      <c r="C195" s="9">
        <f t="shared" si="4"/>
        <v>22914.2</v>
      </c>
      <c r="D195" s="9">
        <f t="shared" si="5"/>
        <v>34.75</v>
      </c>
    </row>
    <row r="196" spans="1:4" ht="12.75">
      <c r="A196" s="17"/>
      <c r="B196" s="17" t="s">
        <v>3</v>
      </c>
      <c r="C196" s="9">
        <f t="shared" si="4"/>
        <v>69421.75000000001</v>
      </c>
      <c r="D196" s="9">
        <f t="shared" si="5"/>
        <v>100.33333333333333</v>
      </c>
    </row>
    <row r="197" spans="1:4" ht="12.75">
      <c r="A197" s="17"/>
      <c r="B197" s="17" t="s">
        <v>4</v>
      </c>
      <c r="C197" s="9">
        <f t="shared" si="4"/>
        <v>1176.15</v>
      </c>
      <c r="D197" s="9">
        <f t="shared" si="5"/>
        <v>2.0833333333333335</v>
      </c>
    </row>
    <row r="198" spans="1:4" ht="12.75">
      <c r="A198" s="17"/>
      <c r="B198" s="17" t="s">
        <v>5</v>
      </c>
      <c r="C198" s="9">
        <f t="shared" si="4"/>
        <v>30464.209999999995</v>
      </c>
      <c r="D198" s="9">
        <f t="shared" si="5"/>
        <v>50.16666666666667</v>
      </c>
    </row>
    <row r="199" spans="1:4" ht="12.75">
      <c r="A199" s="17"/>
      <c r="B199" s="17" t="s">
        <v>6</v>
      </c>
      <c r="C199" s="9">
        <f t="shared" si="4"/>
        <v>5991.55</v>
      </c>
      <c r="D199" s="9">
        <f t="shared" si="5"/>
        <v>14.916666666666666</v>
      </c>
    </row>
    <row r="200" spans="1:4" ht="12.75">
      <c r="A200" s="17"/>
      <c r="B200" s="17" t="s">
        <v>7</v>
      </c>
      <c r="C200" s="24">
        <f t="shared" si="4"/>
        <v>3409.6</v>
      </c>
      <c r="D200" s="24">
        <f t="shared" si="5"/>
        <v>5.250000000000001</v>
      </c>
    </row>
    <row r="201" spans="2:4" ht="12.75">
      <c r="B201" s="19" t="s">
        <v>131</v>
      </c>
      <c r="C201" s="20">
        <f>SUM(C193:C200)</f>
        <v>275104.09</v>
      </c>
      <c r="D201" s="20">
        <f>SUM(D193:D200)</f>
        <v>380.91666666666663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6" width="10.8515625" style="0" bestFit="1" customWidth="1"/>
    <col min="7" max="12" width="10.28125" style="0" bestFit="1" customWidth="1"/>
    <col min="13" max="13" width="11.8515625" style="0" bestFit="1" customWidth="1"/>
  </cols>
  <sheetData>
    <row r="1" spans="6:20" ht="12.75">
      <c r="F1" s="3" t="s">
        <v>130</v>
      </c>
      <c r="G1" s="3"/>
      <c r="H1" s="3"/>
      <c r="I1" s="3"/>
      <c r="J1" s="3"/>
      <c r="K1" s="3"/>
      <c r="O1" s="3" t="s">
        <v>184</v>
      </c>
      <c r="P1" s="3"/>
      <c r="Q1" s="3"/>
      <c r="R1" s="3"/>
      <c r="S1" s="3"/>
      <c r="T1" s="3"/>
    </row>
    <row r="2" spans="1:21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186</v>
      </c>
    </row>
    <row r="3" spans="1:21" ht="12.75">
      <c r="A3" s="21">
        <v>106000</v>
      </c>
      <c r="B3" s="1" t="s">
        <v>7</v>
      </c>
      <c r="C3" s="1" t="s">
        <v>9</v>
      </c>
      <c r="D3" s="8">
        <v>21.6</v>
      </c>
      <c r="F3" s="8">
        <v>0</v>
      </c>
      <c r="G3" s="8">
        <v>0</v>
      </c>
      <c r="H3" s="8">
        <v>-5.4</v>
      </c>
      <c r="I3" s="8">
        <v>9</v>
      </c>
      <c r="J3" s="8">
        <v>9</v>
      </c>
      <c r="K3" s="8">
        <v>9</v>
      </c>
      <c r="L3" s="8"/>
      <c r="M3" s="8"/>
      <c r="O3" s="8">
        <v>0</v>
      </c>
      <c r="P3" s="8">
        <v>0</v>
      </c>
      <c r="Q3" s="8">
        <v>0</v>
      </c>
      <c r="R3" s="8">
        <v>1</v>
      </c>
      <c r="S3" s="8">
        <v>1</v>
      </c>
      <c r="T3" s="8">
        <v>1</v>
      </c>
      <c r="U3" s="29">
        <v>0.5</v>
      </c>
    </row>
    <row r="4" spans="1:21" ht="12.75">
      <c r="A4" s="22">
        <v>150000</v>
      </c>
      <c r="B4" s="1" t="s">
        <v>8</v>
      </c>
      <c r="C4" s="1" t="s">
        <v>196</v>
      </c>
      <c r="D4" s="8">
        <v>13.5</v>
      </c>
      <c r="F4" s="8">
        <v>2.25</v>
      </c>
      <c r="G4" s="8">
        <v>2.25</v>
      </c>
      <c r="H4" s="8">
        <v>2.25</v>
      </c>
      <c r="I4" s="8">
        <v>2.25</v>
      </c>
      <c r="J4" s="8">
        <v>2.25</v>
      </c>
      <c r="K4" s="8">
        <v>2.25</v>
      </c>
      <c r="L4" s="8"/>
      <c r="M4" s="8"/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29">
        <v>1</v>
      </c>
    </row>
    <row r="5" spans="1:21" ht="12.75">
      <c r="A5" s="22">
        <v>151200</v>
      </c>
      <c r="B5" s="1" t="s">
        <v>8</v>
      </c>
      <c r="C5" s="1" t="s">
        <v>196</v>
      </c>
      <c r="D5" s="8">
        <v>30</v>
      </c>
      <c r="F5" s="8">
        <v>5</v>
      </c>
      <c r="G5" s="8">
        <v>5</v>
      </c>
      <c r="H5" s="8">
        <v>5</v>
      </c>
      <c r="I5" s="8">
        <v>5</v>
      </c>
      <c r="J5" s="8">
        <v>5</v>
      </c>
      <c r="K5" s="8">
        <v>5</v>
      </c>
      <c r="L5" s="8"/>
      <c r="M5" s="8"/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29">
        <v>1</v>
      </c>
    </row>
    <row r="6" spans="1:21" ht="12.75">
      <c r="A6" s="22">
        <v>151301</v>
      </c>
      <c r="B6" s="1" t="s">
        <v>8</v>
      </c>
      <c r="C6" s="1" t="s">
        <v>196</v>
      </c>
      <c r="D6" s="8">
        <v>27</v>
      </c>
      <c r="F6" s="8">
        <v>4.5</v>
      </c>
      <c r="G6" s="8">
        <v>4.5</v>
      </c>
      <c r="H6" s="8">
        <v>4.5</v>
      </c>
      <c r="I6" s="8">
        <v>4.5</v>
      </c>
      <c r="J6" s="8">
        <v>4.5</v>
      </c>
      <c r="K6" s="8">
        <v>4.5</v>
      </c>
      <c r="L6" s="8"/>
      <c r="M6" s="8"/>
      <c r="O6" s="8">
        <v>2</v>
      </c>
      <c r="P6" s="8">
        <v>2</v>
      </c>
      <c r="Q6" s="8">
        <v>2</v>
      </c>
      <c r="R6" s="8">
        <v>2</v>
      </c>
      <c r="S6" s="8">
        <v>2</v>
      </c>
      <c r="T6" s="8">
        <v>2</v>
      </c>
      <c r="U6" s="29">
        <v>2</v>
      </c>
    </row>
    <row r="7" spans="1:21" ht="12.75">
      <c r="A7" s="22">
        <v>152500</v>
      </c>
      <c r="B7" s="1" t="s">
        <v>8</v>
      </c>
      <c r="C7" s="1" t="s">
        <v>196</v>
      </c>
      <c r="D7" s="8">
        <v>13.5</v>
      </c>
      <c r="F7" s="8">
        <v>2.25</v>
      </c>
      <c r="G7" s="8">
        <v>2.25</v>
      </c>
      <c r="H7" s="8">
        <v>2.25</v>
      </c>
      <c r="I7" s="8">
        <v>2.25</v>
      </c>
      <c r="J7" s="8">
        <v>2.25</v>
      </c>
      <c r="K7" s="8">
        <v>2.25</v>
      </c>
      <c r="L7" s="8"/>
      <c r="M7" s="8"/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29">
        <v>1</v>
      </c>
    </row>
    <row r="8" spans="1:21" ht="12.75">
      <c r="A8" s="22">
        <v>403100</v>
      </c>
      <c r="B8" s="1" t="s">
        <v>5</v>
      </c>
      <c r="C8" s="1" t="s">
        <v>189</v>
      </c>
      <c r="D8" s="8">
        <v>15</v>
      </c>
      <c r="F8" s="8">
        <v>0</v>
      </c>
      <c r="G8" s="8">
        <v>0</v>
      </c>
      <c r="H8" s="8">
        <v>0</v>
      </c>
      <c r="I8" s="8">
        <v>0</v>
      </c>
      <c r="J8" s="8">
        <v>15</v>
      </c>
      <c r="K8" s="8">
        <v>0</v>
      </c>
      <c r="L8" s="8"/>
      <c r="M8" s="8"/>
      <c r="O8" s="8">
        <v>0</v>
      </c>
      <c r="P8" s="8">
        <v>0</v>
      </c>
      <c r="Q8" s="8">
        <v>0</v>
      </c>
      <c r="R8" s="8">
        <v>0</v>
      </c>
      <c r="S8" s="8">
        <v>2</v>
      </c>
      <c r="T8" s="8">
        <v>0</v>
      </c>
      <c r="U8" s="29">
        <v>0.3333333333333333</v>
      </c>
    </row>
    <row r="9" spans="1:21" ht="12.75">
      <c r="A9" s="1">
        <v>403800</v>
      </c>
      <c r="B9" s="1" t="s">
        <v>5</v>
      </c>
      <c r="C9" s="1" t="s">
        <v>189</v>
      </c>
      <c r="D9" s="8">
        <v>172</v>
      </c>
      <c r="F9" s="8">
        <v>27.4</v>
      </c>
      <c r="G9" s="8">
        <v>27.4</v>
      </c>
      <c r="H9" s="8">
        <v>27.4</v>
      </c>
      <c r="I9" s="8">
        <v>27.4</v>
      </c>
      <c r="J9" s="8">
        <v>27.4</v>
      </c>
      <c r="K9" s="8">
        <v>35</v>
      </c>
      <c r="L9" s="8"/>
      <c r="M9" s="8"/>
      <c r="O9" s="8">
        <v>4</v>
      </c>
      <c r="P9" s="8">
        <v>4</v>
      </c>
      <c r="Q9" s="8">
        <v>4</v>
      </c>
      <c r="R9" s="8">
        <v>4</v>
      </c>
      <c r="S9" s="8">
        <v>4</v>
      </c>
      <c r="T9" s="8">
        <v>4</v>
      </c>
      <c r="U9" s="29">
        <v>4</v>
      </c>
    </row>
    <row r="10" spans="1:21" ht="12.75">
      <c r="A10" s="22">
        <v>404415</v>
      </c>
      <c r="B10" s="1" t="s">
        <v>5</v>
      </c>
      <c r="C10" s="1" t="s">
        <v>189</v>
      </c>
      <c r="D10" s="8">
        <v>4.5</v>
      </c>
      <c r="F10" s="8">
        <v>0</v>
      </c>
      <c r="G10" s="8">
        <v>0</v>
      </c>
      <c r="H10" s="8">
        <v>0</v>
      </c>
      <c r="I10" s="8">
        <v>0</v>
      </c>
      <c r="J10" s="8">
        <v>2.25</v>
      </c>
      <c r="K10" s="8">
        <v>2.25</v>
      </c>
      <c r="L10" s="8"/>
      <c r="M10" s="8"/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1</v>
      </c>
      <c r="U10" s="29">
        <v>0.3333333333333333</v>
      </c>
    </row>
    <row r="11" spans="1:21" ht="12.75">
      <c r="A11" s="22">
        <v>404504</v>
      </c>
      <c r="B11" s="1" t="s">
        <v>5</v>
      </c>
      <c r="C11" s="1" t="s">
        <v>189</v>
      </c>
      <c r="D11" s="8">
        <v>27</v>
      </c>
      <c r="F11" s="8">
        <v>4.5</v>
      </c>
      <c r="G11" s="8">
        <v>4.5</v>
      </c>
      <c r="H11" s="8">
        <v>4.5</v>
      </c>
      <c r="I11" s="8">
        <v>4.5</v>
      </c>
      <c r="J11" s="8">
        <v>4.5</v>
      </c>
      <c r="K11" s="8">
        <v>4.5</v>
      </c>
      <c r="L11" s="8"/>
      <c r="M11" s="8"/>
      <c r="O11" s="8">
        <v>2</v>
      </c>
      <c r="P11" s="8">
        <v>2</v>
      </c>
      <c r="Q11" s="8">
        <v>2</v>
      </c>
      <c r="R11" s="8">
        <v>2</v>
      </c>
      <c r="S11" s="8">
        <v>2</v>
      </c>
      <c r="T11" s="8">
        <v>2</v>
      </c>
      <c r="U11" s="29">
        <v>2</v>
      </c>
    </row>
    <row r="12" spans="1:21" ht="12.75">
      <c r="A12" s="22">
        <v>405500</v>
      </c>
      <c r="B12" s="1" t="s">
        <v>5</v>
      </c>
      <c r="C12" s="1" t="s">
        <v>189</v>
      </c>
      <c r="D12" s="8">
        <v>157.38</v>
      </c>
      <c r="F12" s="8">
        <v>11.75</v>
      </c>
      <c r="G12" s="8">
        <v>56.75</v>
      </c>
      <c r="H12" s="8">
        <v>7.13</v>
      </c>
      <c r="I12" s="8">
        <v>27.25</v>
      </c>
      <c r="J12" s="8">
        <v>27.25</v>
      </c>
      <c r="K12" s="8">
        <v>27.25</v>
      </c>
      <c r="L12" s="8"/>
      <c r="M12" s="8"/>
      <c r="O12" s="8">
        <v>4</v>
      </c>
      <c r="P12" s="8">
        <v>10</v>
      </c>
      <c r="Q12" s="8">
        <v>4</v>
      </c>
      <c r="R12" s="8">
        <v>11</v>
      </c>
      <c r="S12" s="8">
        <v>11</v>
      </c>
      <c r="T12" s="8">
        <v>11</v>
      </c>
      <c r="U12" s="29">
        <v>8.5</v>
      </c>
    </row>
    <row r="13" spans="1:21" ht="12.75">
      <c r="A13" s="22">
        <v>405760</v>
      </c>
      <c r="B13" s="1" t="s">
        <v>5</v>
      </c>
      <c r="C13" s="1" t="s">
        <v>189</v>
      </c>
      <c r="D13" s="8">
        <v>27.08</v>
      </c>
      <c r="F13" s="8">
        <v>2.25</v>
      </c>
      <c r="G13" s="8">
        <v>9.75</v>
      </c>
      <c r="H13" s="8">
        <v>1.58</v>
      </c>
      <c r="I13" s="8">
        <v>4.5</v>
      </c>
      <c r="J13" s="8">
        <v>4.5</v>
      </c>
      <c r="K13" s="8">
        <v>4.5</v>
      </c>
      <c r="L13" s="8"/>
      <c r="M13" s="8"/>
      <c r="O13" s="8">
        <v>1</v>
      </c>
      <c r="P13" s="8">
        <v>2</v>
      </c>
      <c r="Q13" s="8">
        <v>1</v>
      </c>
      <c r="R13" s="8">
        <v>2</v>
      </c>
      <c r="S13" s="8">
        <v>2</v>
      </c>
      <c r="T13" s="8">
        <v>2</v>
      </c>
      <c r="U13" s="29">
        <v>1.6666666666666667</v>
      </c>
    </row>
    <row r="14" spans="1:21" ht="12.75">
      <c r="A14" s="22">
        <v>406001</v>
      </c>
      <c r="B14" s="1" t="s">
        <v>5</v>
      </c>
      <c r="C14" s="1" t="s">
        <v>189</v>
      </c>
      <c r="D14" s="8">
        <v>8.57</v>
      </c>
      <c r="F14" s="8">
        <v>2.25</v>
      </c>
      <c r="G14" s="8">
        <v>2.25</v>
      </c>
      <c r="H14" s="8">
        <v>2.25</v>
      </c>
      <c r="I14" s="8">
        <v>2.25</v>
      </c>
      <c r="J14" s="8">
        <v>-0.43</v>
      </c>
      <c r="K14" s="8">
        <v>0</v>
      </c>
      <c r="L14" s="8"/>
      <c r="M14" s="8"/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0</v>
      </c>
      <c r="U14" s="29">
        <v>0.6666666666666666</v>
      </c>
    </row>
    <row r="15" spans="1:21" ht="12.75">
      <c r="A15" s="22">
        <v>407002</v>
      </c>
      <c r="B15" s="1" t="s">
        <v>5</v>
      </c>
      <c r="C15" s="1" t="s">
        <v>189</v>
      </c>
      <c r="D15" s="8">
        <v>13.5</v>
      </c>
      <c r="F15" s="8">
        <v>2.25</v>
      </c>
      <c r="G15" s="8">
        <v>2.25</v>
      </c>
      <c r="H15" s="8">
        <v>2.25</v>
      </c>
      <c r="I15" s="8">
        <v>2.25</v>
      </c>
      <c r="J15" s="8">
        <v>2.25</v>
      </c>
      <c r="K15" s="8">
        <v>2.25</v>
      </c>
      <c r="L15" s="8"/>
      <c r="M15" s="8"/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29">
        <v>1</v>
      </c>
    </row>
    <row r="16" spans="1:21" ht="12.75">
      <c r="A16" s="22">
        <v>407050</v>
      </c>
      <c r="B16" s="1" t="s">
        <v>5</v>
      </c>
      <c r="C16" s="1" t="s">
        <v>189</v>
      </c>
      <c r="D16" s="8">
        <v>429.19</v>
      </c>
      <c r="F16" s="8">
        <v>69.55</v>
      </c>
      <c r="G16" s="8">
        <v>69.55</v>
      </c>
      <c r="H16" s="8">
        <v>69.55</v>
      </c>
      <c r="I16" s="8">
        <v>69.55</v>
      </c>
      <c r="J16" s="8">
        <v>61.22</v>
      </c>
      <c r="K16" s="8">
        <v>89.77</v>
      </c>
      <c r="L16" s="8"/>
      <c r="M16" s="8"/>
      <c r="O16" s="8">
        <v>12</v>
      </c>
      <c r="P16" s="8">
        <v>12</v>
      </c>
      <c r="Q16" s="8">
        <v>12</v>
      </c>
      <c r="R16" s="8">
        <v>12</v>
      </c>
      <c r="S16" s="8">
        <v>11</v>
      </c>
      <c r="T16" s="8">
        <v>13</v>
      </c>
      <c r="U16" s="29">
        <v>12</v>
      </c>
    </row>
    <row r="17" spans="1:21" ht="12.75">
      <c r="A17" s="22">
        <v>407400</v>
      </c>
      <c r="B17" s="1" t="s">
        <v>5</v>
      </c>
      <c r="C17" s="1" t="s">
        <v>189</v>
      </c>
      <c r="D17" s="8">
        <v>215</v>
      </c>
      <c r="F17" s="8">
        <v>33.3</v>
      </c>
      <c r="G17" s="8">
        <v>33.3</v>
      </c>
      <c r="H17" s="8">
        <v>33.3</v>
      </c>
      <c r="I17" s="8">
        <v>33.3</v>
      </c>
      <c r="J17" s="8">
        <v>33.3</v>
      </c>
      <c r="K17" s="8">
        <v>48.5</v>
      </c>
      <c r="L17" s="8"/>
      <c r="M17" s="8"/>
      <c r="O17" s="8">
        <v>4</v>
      </c>
      <c r="P17" s="8">
        <v>4</v>
      </c>
      <c r="Q17" s="8">
        <v>4</v>
      </c>
      <c r="R17" s="8">
        <v>4</v>
      </c>
      <c r="S17" s="8">
        <v>4</v>
      </c>
      <c r="T17" s="8">
        <v>4</v>
      </c>
      <c r="U17" s="29">
        <v>4</v>
      </c>
    </row>
    <row r="18" spans="1:21" ht="12.75">
      <c r="A18" s="22">
        <v>407500</v>
      </c>
      <c r="B18" s="1" t="s">
        <v>5</v>
      </c>
      <c r="C18" s="1" t="s">
        <v>189</v>
      </c>
      <c r="D18" s="8">
        <v>433.21</v>
      </c>
      <c r="F18" s="8">
        <v>58.56</v>
      </c>
      <c r="G18" s="8">
        <v>68.85</v>
      </c>
      <c r="H18" s="8">
        <v>68.85</v>
      </c>
      <c r="I18" s="8">
        <v>68.85</v>
      </c>
      <c r="J18" s="8">
        <v>68.85</v>
      </c>
      <c r="K18" s="8">
        <v>99.25</v>
      </c>
      <c r="L18" s="8"/>
      <c r="M18" s="8"/>
      <c r="O18" s="8">
        <v>8</v>
      </c>
      <c r="P18" s="8">
        <v>9</v>
      </c>
      <c r="Q18" s="8">
        <v>9</v>
      </c>
      <c r="R18" s="8">
        <v>9</v>
      </c>
      <c r="S18" s="8">
        <v>9</v>
      </c>
      <c r="T18" s="8">
        <v>9</v>
      </c>
      <c r="U18" s="29">
        <v>8.833333333333334</v>
      </c>
    </row>
    <row r="19" spans="1:21" ht="12.75">
      <c r="A19" s="22">
        <v>407550</v>
      </c>
      <c r="B19" s="1" t="s">
        <v>5</v>
      </c>
      <c r="C19" s="1" t="s">
        <v>189</v>
      </c>
      <c r="D19" s="8">
        <v>43.5</v>
      </c>
      <c r="F19" s="8">
        <v>7.25</v>
      </c>
      <c r="G19" s="8">
        <v>7.25</v>
      </c>
      <c r="H19" s="8">
        <v>7.25</v>
      </c>
      <c r="I19" s="8">
        <v>7.25</v>
      </c>
      <c r="J19" s="8">
        <v>7.25</v>
      </c>
      <c r="K19" s="8">
        <v>7.25</v>
      </c>
      <c r="L19" s="8"/>
      <c r="M19" s="8"/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8">
        <v>2</v>
      </c>
      <c r="U19" s="29">
        <v>2</v>
      </c>
    </row>
    <row r="20" spans="1:21" ht="12.75">
      <c r="A20" s="22">
        <v>407600</v>
      </c>
      <c r="B20" s="1" t="s">
        <v>5</v>
      </c>
      <c r="C20" s="1" t="s">
        <v>189</v>
      </c>
      <c r="D20" s="8">
        <v>139</v>
      </c>
      <c r="F20" s="8">
        <v>21.9</v>
      </c>
      <c r="G20" s="8">
        <v>21.9</v>
      </c>
      <c r="H20" s="8">
        <v>21.9</v>
      </c>
      <c r="I20" s="8">
        <v>21.9</v>
      </c>
      <c r="J20" s="8">
        <v>21.9</v>
      </c>
      <c r="K20" s="8">
        <v>29.5</v>
      </c>
      <c r="L20" s="8"/>
      <c r="M20" s="8"/>
      <c r="O20" s="8">
        <v>4</v>
      </c>
      <c r="P20" s="8">
        <v>4</v>
      </c>
      <c r="Q20" s="8">
        <v>4</v>
      </c>
      <c r="R20" s="8">
        <v>4</v>
      </c>
      <c r="S20" s="8">
        <v>4</v>
      </c>
      <c r="T20" s="8">
        <v>4</v>
      </c>
      <c r="U20" s="29">
        <v>4</v>
      </c>
    </row>
    <row r="21" spans="1:21" ht="12.75">
      <c r="A21" s="22">
        <v>407650</v>
      </c>
      <c r="B21" s="1" t="s">
        <v>5</v>
      </c>
      <c r="C21" s="1" t="s">
        <v>189</v>
      </c>
      <c r="D21" s="8">
        <v>208.84</v>
      </c>
      <c r="F21" s="8">
        <v>32.6</v>
      </c>
      <c r="G21" s="8">
        <v>32.6</v>
      </c>
      <c r="H21" s="8">
        <v>32.6</v>
      </c>
      <c r="I21" s="8">
        <v>32.6</v>
      </c>
      <c r="J21" s="8">
        <v>32.6</v>
      </c>
      <c r="K21" s="8">
        <v>45.84</v>
      </c>
      <c r="L21" s="8"/>
      <c r="M21" s="8"/>
      <c r="O21" s="8">
        <v>5</v>
      </c>
      <c r="P21" s="8">
        <v>5</v>
      </c>
      <c r="Q21" s="8">
        <v>5</v>
      </c>
      <c r="R21" s="8">
        <v>5</v>
      </c>
      <c r="S21" s="8">
        <v>5</v>
      </c>
      <c r="T21" s="8">
        <v>5</v>
      </c>
      <c r="U21" s="29">
        <v>5</v>
      </c>
    </row>
    <row r="22" spans="1:21" ht="12.75">
      <c r="A22" s="22">
        <v>407750</v>
      </c>
      <c r="B22" s="1" t="s">
        <v>5</v>
      </c>
      <c r="C22" s="1" t="s">
        <v>189</v>
      </c>
      <c r="D22" s="8">
        <v>238</v>
      </c>
      <c r="F22" s="8">
        <v>38.4</v>
      </c>
      <c r="G22" s="8">
        <v>38.4</v>
      </c>
      <c r="H22" s="8">
        <v>38.4</v>
      </c>
      <c r="I22" s="8">
        <v>38.4</v>
      </c>
      <c r="J22" s="8">
        <v>38.4</v>
      </c>
      <c r="K22" s="8">
        <v>46</v>
      </c>
      <c r="L22" s="8"/>
      <c r="M22" s="8"/>
      <c r="O22" s="8">
        <v>5</v>
      </c>
      <c r="P22" s="8">
        <v>5</v>
      </c>
      <c r="Q22" s="8">
        <v>5</v>
      </c>
      <c r="R22" s="8">
        <v>5</v>
      </c>
      <c r="S22" s="8">
        <v>5</v>
      </c>
      <c r="T22" s="8">
        <v>5</v>
      </c>
      <c r="U22" s="29">
        <v>5</v>
      </c>
    </row>
    <row r="23" spans="1:21" ht="12.75">
      <c r="A23" s="22">
        <v>407800</v>
      </c>
      <c r="B23" s="1" t="s">
        <v>5</v>
      </c>
      <c r="C23" s="1" t="s">
        <v>189</v>
      </c>
      <c r="D23" s="8">
        <v>121</v>
      </c>
      <c r="F23" s="8">
        <v>18.9</v>
      </c>
      <c r="G23" s="8">
        <v>18.9</v>
      </c>
      <c r="H23" s="8">
        <v>18.9</v>
      </c>
      <c r="I23" s="8">
        <v>18.9</v>
      </c>
      <c r="J23" s="8">
        <v>18.9</v>
      </c>
      <c r="K23" s="8">
        <v>26.5</v>
      </c>
      <c r="L23" s="8"/>
      <c r="M23" s="8"/>
      <c r="O23" s="8">
        <v>2</v>
      </c>
      <c r="P23" s="8">
        <v>2</v>
      </c>
      <c r="Q23" s="8">
        <v>2</v>
      </c>
      <c r="R23" s="8">
        <v>2</v>
      </c>
      <c r="S23" s="8">
        <v>2</v>
      </c>
      <c r="T23" s="8">
        <v>2</v>
      </c>
      <c r="U23" s="29">
        <v>2</v>
      </c>
    </row>
    <row r="24" spans="1:21" ht="12.75">
      <c r="A24" s="22">
        <v>409250</v>
      </c>
      <c r="B24" s="1" t="s">
        <v>5</v>
      </c>
      <c r="C24" s="1" t="s">
        <v>189</v>
      </c>
      <c r="D24" s="8">
        <v>13.5</v>
      </c>
      <c r="F24" s="8">
        <v>2.25</v>
      </c>
      <c r="G24" s="8">
        <v>2.25</v>
      </c>
      <c r="H24" s="8">
        <v>2.25</v>
      </c>
      <c r="I24" s="8">
        <v>2.25</v>
      </c>
      <c r="J24" s="8">
        <v>2.25</v>
      </c>
      <c r="K24" s="8">
        <v>2.25</v>
      </c>
      <c r="L24" s="8"/>
      <c r="M24" s="8"/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29">
        <v>1</v>
      </c>
    </row>
    <row r="25" spans="1:21" ht="12.75">
      <c r="A25" s="22">
        <v>500000</v>
      </c>
      <c r="B25" s="1" t="s">
        <v>0</v>
      </c>
      <c r="C25" s="1" t="s">
        <v>190</v>
      </c>
      <c r="D25" s="8">
        <v>30</v>
      </c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/>
      <c r="M25" s="8"/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29">
        <v>1</v>
      </c>
    </row>
    <row r="26" spans="1:21" ht="12.75">
      <c r="A26" s="22">
        <v>501200</v>
      </c>
      <c r="B26" s="1" t="s">
        <v>0</v>
      </c>
      <c r="C26" s="1" t="s">
        <v>190</v>
      </c>
      <c r="D26" s="8">
        <v>227.1</v>
      </c>
      <c r="F26" s="8">
        <v>34.5</v>
      </c>
      <c r="G26" s="8">
        <v>34.5</v>
      </c>
      <c r="H26" s="8">
        <v>34.5</v>
      </c>
      <c r="I26" s="8">
        <v>36.16</v>
      </c>
      <c r="J26" s="8">
        <v>37</v>
      </c>
      <c r="K26" s="8">
        <v>50.44</v>
      </c>
      <c r="L26" s="8"/>
      <c r="M26" s="8"/>
      <c r="O26" s="8">
        <v>8</v>
      </c>
      <c r="P26" s="8">
        <v>8</v>
      </c>
      <c r="Q26" s="8">
        <v>8</v>
      </c>
      <c r="R26" s="8">
        <v>8</v>
      </c>
      <c r="S26" s="8">
        <v>7</v>
      </c>
      <c r="T26" s="8">
        <v>10</v>
      </c>
      <c r="U26" s="29">
        <v>8.166666666666666</v>
      </c>
    </row>
    <row r="27" spans="1:21" ht="12.75">
      <c r="A27" s="22">
        <v>501500</v>
      </c>
      <c r="B27" s="1" t="s">
        <v>0</v>
      </c>
      <c r="C27" s="1" t="s">
        <v>190</v>
      </c>
      <c r="D27" s="8">
        <v>73.5</v>
      </c>
      <c r="F27" s="8">
        <v>12.25</v>
      </c>
      <c r="G27" s="8">
        <v>12.25</v>
      </c>
      <c r="H27" s="8">
        <v>12.25</v>
      </c>
      <c r="I27" s="8">
        <v>12.25</v>
      </c>
      <c r="J27" s="8">
        <v>12.25</v>
      </c>
      <c r="K27" s="8">
        <v>12.25</v>
      </c>
      <c r="L27" s="8"/>
      <c r="M27" s="8"/>
      <c r="O27" s="8">
        <v>3</v>
      </c>
      <c r="P27" s="8">
        <v>3</v>
      </c>
      <c r="Q27" s="8">
        <v>3</v>
      </c>
      <c r="R27" s="8">
        <v>3</v>
      </c>
      <c r="S27" s="8">
        <v>3</v>
      </c>
      <c r="T27" s="8">
        <v>3</v>
      </c>
      <c r="U27" s="29">
        <v>3</v>
      </c>
    </row>
    <row r="28" spans="1:21" ht="12.75">
      <c r="A28" s="22">
        <v>502202</v>
      </c>
      <c r="B28" s="1" t="s">
        <v>0</v>
      </c>
      <c r="C28" s="1" t="s">
        <v>190</v>
      </c>
      <c r="D28" s="8">
        <v>43.5</v>
      </c>
      <c r="F28" s="8">
        <v>7.25</v>
      </c>
      <c r="G28" s="8">
        <v>7.25</v>
      </c>
      <c r="H28" s="8">
        <v>7.25</v>
      </c>
      <c r="I28" s="8">
        <v>7.25</v>
      </c>
      <c r="J28" s="8">
        <v>7.25</v>
      </c>
      <c r="K28" s="8">
        <v>7.25</v>
      </c>
      <c r="L28" s="8"/>
      <c r="M28" s="8"/>
      <c r="O28" s="8">
        <v>2</v>
      </c>
      <c r="P28" s="8">
        <v>2</v>
      </c>
      <c r="Q28" s="8">
        <v>2</v>
      </c>
      <c r="R28" s="8">
        <v>2</v>
      </c>
      <c r="S28" s="8">
        <v>2</v>
      </c>
      <c r="T28" s="8">
        <v>2</v>
      </c>
      <c r="U28" s="29">
        <v>2</v>
      </c>
    </row>
    <row r="29" spans="1:21" ht="12.75">
      <c r="A29" s="22">
        <v>503000</v>
      </c>
      <c r="B29" s="1" t="s">
        <v>0</v>
      </c>
      <c r="C29" s="1" t="s">
        <v>190</v>
      </c>
      <c r="D29" s="8">
        <v>549.6</v>
      </c>
      <c r="F29" s="8">
        <v>91.6</v>
      </c>
      <c r="G29" s="8">
        <v>91.6</v>
      </c>
      <c r="H29" s="8">
        <v>91.6</v>
      </c>
      <c r="I29" s="8">
        <v>91.6</v>
      </c>
      <c r="J29" s="8">
        <v>91.6</v>
      </c>
      <c r="K29" s="8">
        <v>91.6</v>
      </c>
      <c r="L29" s="8"/>
      <c r="M29" s="8"/>
      <c r="O29" s="8">
        <v>13</v>
      </c>
      <c r="P29" s="8">
        <v>13</v>
      </c>
      <c r="Q29" s="8">
        <v>13</v>
      </c>
      <c r="R29" s="8">
        <v>13</v>
      </c>
      <c r="S29" s="8">
        <v>13</v>
      </c>
      <c r="T29" s="8">
        <v>13</v>
      </c>
      <c r="U29" s="29">
        <v>13</v>
      </c>
    </row>
    <row r="30" spans="1:21" ht="12.75">
      <c r="A30" s="22">
        <v>506000</v>
      </c>
      <c r="B30" s="1" t="s">
        <v>0</v>
      </c>
      <c r="C30" s="1" t="s">
        <v>190</v>
      </c>
      <c r="D30" s="8">
        <v>25.5</v>
      </c>
      <c r="F30" s="8">
        <v>4.25</v>
      </c>
      <c r="G30" s="8">
        <v>4.25</v>
      </c>
      <c r="H30" s="8">
        <v>4.25</v>
      </c>
      <c r="I30" s="8">
        <v>4.25</v>
      </c>
      <c r="J30" s="8">
        <v>4.25</v>
      </c>
      <c r="K30" s="8">
        <v>4.25</v>
      </c>
      <c r="L30" s="8"/>
      <c r="M30" s="8"/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29">
        <v>1</v>
      </c>
    </row>
    <row r="31" spans="1:21" ht="12.75">
      <c r="A31" s="22">
        <v>507000</v>
      </c>
      <c r="B31" s="1" t="s">
        <v>0</v>
      </c>
      <c r="C31" s="1" t="s">
        <v>190</v>
      </c>
      <c r="D31" s="8">
        <v>94.5</v>
      </c>
      <c r="F31" s="8">
        <v>7</v>
      </c>
      <c r="G31" s="8">
        <v>7</v>
      </c>
      <c r="H31" s="8">
        <v>7</v>
      </c>
      <c r="I31" s="8">
        <v>7</v>
      </c>
      <c r="J31" s="8">
        <v>59.5</v>
      </c>
      <c r="K31" s="8">
        <v>7</v>
      </c>
      <c r="L31" s="8"/>
      <c r="M31" s="8"/>
      <c r="O31" s="8">
        <v>1</v>
      </c>
      <c r="P31" s="8">
        <v>1</v>
      </c>
      <c r="Q31" s="8">
        <v>1</v>
      </c>
      <c r="R31" s="8">
        <v>1</v>
      </c>
      <c r="S31" s="8">
        <v>8</v>
      </c>
      <c r="T31" s="8">
        <v>1</v>
      </c>
      <c r="U31" s="29">
        <v>2.1666666666666665</v>
      </c>
    </row>
    <row r="32" spans="1:21" ht="12.75">
      <c r="A32" s="22">
        <v>509600</v>
      </c>
      <c r="B32" s="1" t="s">
        <v>0</v>
      </c>
      <c r="C32" s="1" t="s">
        <v>190</v>
      </c>
      <c r="D32" s="8">
        <v>30</v>
      </c>
      <c r="F32" s="8">
        <v>5</v>
      </c>
      <c r="G32" s="8">
        <v>5</v>
      </c>
      <c r="H32" s="8">
        <v>5</v>
      </c>
      <c r="I32" s="8">
        <v>5</v>
      </c>
      <c r="J32" s="8">
        <v>5</v>
      </c>
      <c r="K32" s="8">
        <v>5</v>
      </c>
      <c r="L32" s="8"/>
      <c r="M32" s="8"/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29">
        <v>1</v>
      </c>
    </row>
    <row r="33" spans="1:21" ht="12.75">
      <c r="A33" s="22">
        <v>601410</v>
      </c>
      <c r="B33" s="1" t="s">
        <v>187</v>
      </c>
      <c r="C33" s="1" t="s">
        <v>197</v>
      </c>
      <c r="D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-7.5</v>
      </c>
      <c r="K33" s="8">
        <v>7.5</v>
      </c>
      <c r="L33" s="8"/>
      <c r="M33" s="8"/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29">
        <v>0.16666666666666666</v>
      </c>
    </row>
    <row r="34" spans="1:21" ht="12.75">
      <c r="A34" s="22">
        <v>700000</v>
      </c>
      <c r="B34" s="1" t="s">
        <v>2</v>
      </c>
      <c r="C34" s="1" t="s">
        <v>191</v>
      </c>
      <c r="D34" s="8">
        <v>8.32</v>
      </c>
      <c r="F34" s="8">
        <v>0</v>
      </c>
      <c r="G34" s="8">
        <v>0</v>
      </c>
      <c r="H34" s="8">
        <v>0</v>
      </c>
      <c r="I34" s="8">
        <v>7.5</v>
      </c>
      <c r="J34" s="8">
        <v>-1.43</v>
      </c>
      <c r="K34" s="8">
        <v>2.25</v>
      </c>
      <c r="L34" s="8"/>
      <c r="M34" s="8"/>
      <c r="O34" s="8">
        <v>0</v>
      </c>
      <c r="P34" s="8">
        <v>0</v>
      </c>
      <c r="Q34" s="8">
        <v>0</v>
      </c>
      <c r="R34" s="8">
        <v>1</v>
      </c>
      <c r="S34" s="8">
        <v>0</v>
      </c>
      <c r="T34" s="8">
        <v>1</v>
      </c>
      <c r="U34" s="29">
        <v>0.3333333333333333</v>
      </c>
    </row>
    <row r="35" spans="1:21" ht="12.75">
      <c r="A35" s="22">
        <v>703001</v>
      </c>
      <c r="B35" s="1" t="s">
        <v>7</v>
      </c>
      <c r="C35" s="1" t="s">
        <v>9</v>
      </c>
      <c r="D35" s="8">
        <v>90</v>
      </c>
      <c r="F35" s="8">
        <v>15</v>
      </c>
      <c r="G35" s="8">
        <v>15</v>
      </c>
      <c r="H35" s="8">
        <v>15</v>
      </c>
      <c r="I35" s="8">
        <v>15</v>
      </c>
      <c r="J35" s="8">
        <v>15</v>
      </c>
      <c r="K35" s="8">
        <v>15</v>
      </c>
      <c r="L35" s="8"/>
      <c r="M35" s="8"/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29">
        <v>3</v>
      </c>
    </row>
    <row r="36" spans="1:21" ht="12.75">
      <c r="A36" s="22">
        <v>709525</v>
      </c>
      <c r="B36" s="1" t="s">
        <v>3</v>
      </c>
      <c r="C36" s="1" t="s">
        <v>194</v>
      </c>
      <c r="D36" s="8">
        <v>7.59</v>
      </c>
      <c r="F36" s="8">
        <v>-0.73</v>
      </c>
      <c r="G36" s="8">
        <v>0</v>
      </c>
      <c r="H36" s="8">
        <v>6.07</v>
      </c>
      <c r="I36" s="8">
        <v>2.25</v>
      </c>
      <c r="J36" s="8">
        <v>0</v>
      </c>
      <c r="K36" s="8">
        <v>0</v>
      </c>
      <c r="L36" s="8"/>
      <c r="M36" s="8"/>
      <c r="O36" s="8">
        <v>1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29">
        <v>0.5</v>
      </c>
    </row>
    <row r="37" spans="1:21" ht="12.75">
      <c r="A37" s="22">
        <v>802000</v>
      </c>
      <c r="B37" s="1" t="s">
        <v>6</v>
      </c>
      <c r="C37" s="1" t="s">
        <v>195</v>
      </c>
      <c r="D37" s="8">
        <v>198</v>
      </c>
      <c r="F37" s="8">
        <v>33</v>
      </c>
      <c r="G37" s="8">
        <v>33</v>
      </c>
      <c r="H37" s="8">
        <v>33</v>
      </c>
      <c r="I37" s="8">
        <v>33</v>
      </c>
      <c r="J37" s="8">
        <v>33</v>
      </c>
      <c r="K37" s="8">
        <v>33</v>
      </c>
      <c r="L37" s="8"/>
      <c r="M37" s="8"/>
      <c r="O37" s="8">
        <v>11</v>
      </c>
      <c r="P37" s="8">
        <v>11</v>
      </c>
      <c r="Q37" s="8">
        <v>11</v>
      </c>
      <c r="R37" s="8">
        <v>11</v>
      </c>
      <c r="S37" s="8">
        <v>11</v>
      </c>
      <c r="T37" s="8">
        <v>11</v>
      </c>
      <c r="U37" s="29">
        <v>11</v>
      </c>
    </row>
    <row r="38" spans="1:21" ht="12.75">
      <c r="A38" s="22">
        <v>901000</v>
      </c>
      <c r="B38" s="1" t="s">
        <v>2</v>
      </c>
      <c r="C38" s="1" t="s">
        <v>191</v>
      </c>
      <c r="D38" s="8">
        <v>13.5</v>
      </c>
      <c r="F38" s="8">
        <v>2.25</v>
      </c>
      <c r="G38" s="8">
        <v>2.25</v>
      </c>
      <c r="H38" s="8">
        <v>2.25</v>
      </c>
      <c r="I38" s="8">
        <v>2.25</v>
      </c>
      <c r="J38" s="8">
        <v>2.25</v>
      </c>
      <c r="K38" s="8">
        <v>2.25</v>
      </c>
      <c r="L38" s="8"/>
      <c r="M38" s="8"/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29">
        <v>1</v>
      </c>
    </row>
    <row r="39" spans="1:21" ht="12.75">
      <c r="A39" s="22">
        <v>902201</v>
      </c>
      <c r="B39" s="1" t="s">
        <v>3</v>
      </c>
      <c r="C39" s="1" t="s">
        <v>193</v>
      </c>
      <c r="D39" s="8">
        <v>67.02</v>
      </c>
      <c r="F39" s="8">
        <v>10</v>
      </c>
      <c r="G39" s="8">
        <v>10</v>
      </c>
      <c r="H39" s="8">
        <v>10</v>
      </c>
      <c r="I39" s="8">
        <v>10</v>
      </c>
      <c r="J39" s="8">
        <v>18.87</v>
      </c>
      <c r="K39" s="8">
        <v>8.15</v>
      </c>
      <c r="L39" s="8"/>
      <c r="M39" s="8"/>
      <c r="O39" s="8">
        <v>2</v>
      </c>
      <c r="P39" s="8">
        <v>2</v>
      </c>
      <c r="Q39" s="8">
        <v>2</v>
      </c>
      <c r="R39" s="8">
        <v>2</v>
      </c>
      <c r="S39" s="8">
        <v>2</v>
      </c>
      <c r="T39" s="8">
        <v>3</v>
      </c>
      <c r="U39" s="29">
        <v>2.1666666666666665</v>
      </c>
    </row>
    <row r="40" spans="1:21" ht="12.75">
      <c r="A40" s="22">
        <v>902204</v>
      </c>
      <c r="B40" s="1" t="s">
        <v>3</v>
      </c>
      <c r="C40" s="1" t="s">
        <v>193</v>
      </c>
      <c r="D40" s="8">
        <v>30</v>
      </c>
      <c r="F40" s="8">
        <v>5</v>
      </c>
      <c r="G40" s="8">
        <v>5</v>
      </c>
      <c r="H40" s="8">
        <v>5</v>
      </c>
      <c r="I40" s="8">
        <v>5</v>
      </c>
      <c r="J40" s="8">
        <v>5</v>
      </c>
      <c r="K40" s="8">
        <v>5</v>
      </c>
      <c r="L40" s="8"/>
      <c r="M40" s="8"/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29">
        <v>1</v>
      </c>
    </row>
    <row r="41" spans="1:21" ht="12.75">
      <c r="A41" s="22">
        <v>902206</v>
      </c>
      <c r="B41" s="1" t="s">
        <v>3</v>
      </c>
      <c r="C41" s="1" t="s">
        <v>193</v>
      </c>
      <c r="D41" s="8">
        <v>30</v>
      </c>
      <c r="F41" s="8">
        <v>5</v>
      </c>
      <c r="G41" s="8">
        <v>5</v>
      </c>
      <c r="H41" s="8">
        <v>5</v>
      </c>
      <c r="I41" s="8">
        <v>5</v>
      </c>
      <c r="J41" s="8">
        <v>5</v>
      </c>
      <c r="K41" s="8">
        <v>5</v>
      </c>
      <c r="L41" s="8"/>
      <c r="M41" s="8"/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29">
        <v>1</v>
      </c>
    </row>
    <row r="42" spans="1:21" ht="12.75">
      <c r="A42" s="22">
        <v>902209</v>
      </c>
      <c r="B42" s="1" t="s">
        <v>3</v>
      </c>
      <c r="C42" s="1" t="s">
        <v>193</v>
      </c>
      <c r="D42" s="8">
        <v>30</v>
      </c>
      <c r="F42" s="8">
        <v>5</v>
      </c>
      <c r="G42" s="8">
        <v>5</v>
      </c>
      <c r="H42" s="8">
        <v>5</v>
      </c>
      <c r="I42" s="8">
        <v>5</v>
      </c>
      <c r="J42" s="8">
        <v>5</v>
      </c>
      <c r="K42" s="8">
        <v>5</v>
      </c>
      <c r="L42" s="8"/>
      <c r="M42" s="8"/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29">
        <v>1</v>
      </c>
    </row>
    <row r="43" spans="1:21" ht="12.75">
      <c r="A43" s="22">
        <v>903200</v>
      </c>
      <c r="B43" s="1" t="s">
        <v>2</v>
      </c>
      <c r="C43" s="1" t="s">
        <v>191</v>
      </c>
      <c r="D43" s="8">
        <v>40.5</v>
      </c>
      <c r="F43" s="8">
        <v>6.75</v>
      </c>
      <c r="G43" s="8">
        <v>6.75</v>
      </c>
      <c r="H43" s="8">
        <v>6.75</v>
      </c>
      <c r="I43" s="8">
        <v>6.75</v>
      </c>
      <c r="J43" s="8">
        <v>6.75</v>
      </c>
      <c r="K43" s="8">
        <v>6.75</v>
      </c>
      <c r="L43" s="8"/>
      <c r="M43" s="8"/>
      <c r="O43" s="8">
        <v>3</v>
      </c>
      <c r="P43" s="8">
        <v>3</v>
      </c>
      <c r="Q43" s="8">
        <v>3</v>
      </c>
      <c r="R43" s="8">
        <v>3</v>
      </c>
      <c r="S43" s="8">
        <v>3</v>
      </c>
      <c r="T43" s="8">
        <v>3</v>
      </c>
      <c r="U43" s="29">
        <v>3</v>
      </c>
    </row>
    <row r="44" spans="1:21" ht="12.75">
      <c r="A44" s="22" t="s">
        <v>44</v>
      </c>
      <c r="B44" s="1" t="s">
        <v>5</v>
      </c>
      <c r="C44" s="1" t="s">
        <v>189</v>
      </c>
      <c r="D44" s="8">
        <v>24</v>
      </c>
      <c r="F44" s="8">
        <v>0</v>
      </c>
      <c r="G44" s="8">
        <v>0</v>
      </c>
      <c r="H44" s="8">
        <v>15</v>
      </c>
      <c r="I44" s="8">
        <v>0</v>
      </c>
      <c r="J44" s="8">
        <v>4.5</v>
      </c>
      <c r="K44" s="8">
        <v>4.5</v>
      </c>
      <c r="L44" s="8"/>
      <c r="M44" s="8"/>
      <c r="O44" s="8">
        <v>0</v>
      </c>
      <c r="P44" s="8">
        <v>0</v>
      </c>
      <c r="Q44" s="8">
        <v>2</v>
      </c>
      <c r="R44" s="8">
        <v>0</v>
      </c>
      <c r="S44" s="8">
        <v>2</v>
      </c>
      <c r="T44" s="8">
        <v>2</v>
      </c>
      <c r="U44" s="29">
        <v>1</v>
      </c>
    </row>
    <row r="45" spans="1:21" ht="12.75">
      <c r="A45" s="22" t="s">
        <v>59</v>
      </c>
      <c r="B45" s="1" t="s">
        <v>5</v>
      </c>
      <c r="C45" s="1" t="s">
        <v>189</v>
      </c>
      <c r="D45" s="8">
        <v>15</v>
      </c>
      <c r="F45" s="8">
        <v>0</v>
      </c>
      <c r="G45" s="8">
        <v>0</v>
      </c>
      <c r="H45" s="8">
        <v>0</v>
      </c>
      <c r="I45" s="8">
        <v>0</v>
      </c>
      <c r="J45" s="8">
        <v>15</v>
      </c>
      <c r="K45" s="8">
        <v>0</v>
      </c>
      <c r="L45" s="8"/>
      <c r="M45" s="8"/>
      <c r="O45" s="8">
        <v>0</v>
      </c>
      <c r="P45" s="8">
        <v>0</v>
      </c>
      <c r="Q45" s="8">
        <v>0</v>
      </c>
      <c r="R45" s="8">
        <v>0</v>
      </c>
      <c r="S45" s="8">
        <v>2</v>
      </c>
      <c r="T45" s="8">
        <v>0</v>
      </c>
      <c r="U45" s="29">
        <v>0.3333333333333333</v>
      </c>
    </row>
    <row r="46" spans="1:21" ht="12.75">
      <c r="A46" s="22" t="s">
        <v>64</v>
      </c>
      <c r="B46" s="1" t="s">
        <v>1</v>
      </c>
      <c r="C46" s="1" t="s">
        <v>188</v>
      </c>
      <c r="D46" s="8">
        <v>30</v>
      </c>
      <c r="F46" s="8">
        <v>5</v>
      </c>
      <c r="G46" s="8">
        <v>5</v>
      </c>
      <c r="H46" s="8">
        <v>5</v>
      </c>
      <c r="I46" s="8">
        <v>5</v>
      </c>
      <c r="J46" s="8">
        <v>5</v>
      </c>
      <c r="K46" s="8">
        <v>5</v>
      </c>
      <c r="L46" s="8"/>
      <c r="M46" s="8"/>
      <c r="O46" s="8">
        <v>1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29">
        <v>1</v>
      </c>
    </row>
    <row r="47" spans="1:21" ht="12.75">
      <c r="A47" s="22" t="s">
        <v>66</v>
      </c>
      <c r="B47" s="1" t="s">
        <v>1</v>
      </c>
      <c r="C47" s="1" t="s">
        <v>188</v>
      </c>
      <c r="D47" s="8">
        <v>192.53</v>
      </c>
      <c r="F47" s="8">
        <v>29.75</v>
      </c>
      <c r="G47" s="8">
        <v>29.75</v>
      </c>
      <c r="H47" s="8">
        <v>29.53</v>
      </c>
      <c r="I47" s="8">
        <v>32</v>
      </c>
      <c r="J47" s="8">
        <v>32</v>
      </c>
      <c r="K47" s="8">
        <v>39.5</v>
      </c>
      <c r="L47" s="8"/>
      <c r="M47" s="8"/>
      <c r="O47" s="8">
        <v>12</v>
      </c>
      <c r="P47" s="8">
        <v>12</v>
      </c>
      <c r="Q47" s="8">
        <v>12</v>
      </c>
      <c r="R47" s="8">
        <v>13</v>
      </c>
      <c r="S47" s="8">
        <v>13</v>
      </c>
      <c r="T47" s="8">
        <v>14</v>
      </c>
      <c r="U47" s="29">
        <v>12.666666666666666</v>
      </c>
    </row>
    <row r="48" spans="1:21" ht="12.75">
      <c r="A48" s="22" t="s">
        <v>67</v>
      </c>
      <c r="B48" s="1" t="s">
        <v>1</v>
      </c>
      <c r="C48" s="1" t="s">
        <v>188</v>
      </c>
      <c r="D48" s="8">
        <v>151.5</v>
      </c>
      <c r="F48" s="8">
        <v>25.25</v>
      </c>
      <c r="G48" s="8">
        <v>25.25</v>
      </c>
      <c r="H48" s="8">
        <v>25.25</v>
      </c>
      <c r="I48" s="8">
        <v>25.25</v>
      </c>
      <c r="J48" s="8">
        <v>25.25</v>
      </c>
      <c r="K48" s="8">
        <v>25.25</v>
      </c>
      <c r="L48" s="8"/>
      <c r="M48" s="8"/>
      <c r="O48" s="8">
        <v>7</v>
      </c>
      <c r="P48" s="8">
        <v>7</v>
      </c>
      <c r="Q48" s="8">
        <v>7</v>
      </c>
      <c r="R48" s="8">
        <v>7</v>
      </c>
      <c r="S48" s="8">
        <v>7</v>
      </c>
      <c r="T48" s="8">
        <v>7</v>
      </c>
      <c r="U48" s="29">
        <v>7</v>
      </c>
    </row>
    <row r="49" spans="1:21" ht="12.75">
      <c r="A49" s="22" t="s">
        <v>69</v>
      </c>
      <c r="B49" s="1" t="s">
        <v>1</v>
      </c>
      <c r="C49" s="1" t="s">
        <v>188</v>
      </c>
      <c r="D49" s="8">
        <v>7.5</v>
      </c>
      <c r="F49" s="8">
        <v>0</v>
      </c>
      <c r="G49" s="8">
        <v>0</v>
      </c>
      <c r="H49" s="8">
        <v>0</v>
      </c>
      <c r="I49" s="8">
        <v>0</v>
      </c>
      <c r="J49" s="8">
        <v>15</v>
      </c>
      <c r="K49" s="8">
        <v>-7.5</v>
      </c>
      <c r="L49" s="8"/>
      <c r="M49" s="8"/>
      <c r="O49" s="8">
        <v>0</v>
      </c>
      <c r="P49" s="8">
        <v>0</v>
      </c>
      <c r="Q49" s="8">
        <v>0</v>
      </c>
      <c r="R49" s="8">
        <v>0</v>
      </c>
      <c r="S49" s="8">
        <v>2</v>
      </c>
      <c r="T49" s="8">
        <v>0</v>
      </c>
      <c r="U49" s="29">
        <v>0.3333333333333333</v>
      </c>
    </row>
    <row r="50" spans="1:21" ht="12.75">
      <c r="A50" s="22" t="s">
        <v>73</v>
      </c>
      <c r="B50" s="1" t="s">
        <v>1</v>
      </c>
      <c r="C50" s="1" t="s">
        <v>188</v>
      </c>
      <c r="D50" s="8">
        <v>13.5</v>
      </c>
      <c r="F50" s="8">
        <v>2.25</v>
      </c>
      <c r="G50" s="8">
        <v>2.25</v>
      </c>
      <c r="H50" s="8">
        <v>2.25</v>
      </c>
      <c r="I50" s="8">
        <v>2.25</v>
      </c>
      <c r="J50" s="8">
        <v>2.25</v>
      </c>
      <c r="K50" s="8">
        <v>2.25</v>
      </c>
      <c r="L50" s="8"/>
      <c r="M50" s="8"/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29">
        <v>1</v>
      </c>
    </row>
    <row r="51" spans="1:21" ht="12.75">
      <c r="A51" s="22" t="s">
        <v>76</v>
      </c>
      <c r="B51" s="1" t="s">
        <v>1</v>
      </c>
      <c r="C51" s="1" t="s">
        <v>188</v>
      </c>
      <c r="D51" s="8">
        <v>13.5</v>
      </c>
      <c r="F51" s="8">
        <v>2.25</v>
      </c>
      <c r="G51" s="8">
        <v>2.25</v>
      </c>
      <c r="H51" s="8">
        <v>2.25</v>
      </c>
      <c r="I51" s="8">
        <v>2.25</v>
      </c>
      <c r="J51" s="8">
        <v>2.25</v>
      </c>
      <c r="K51" s="8">
        <v>2.25</v>
      </c>
      <c r="L51" s="8"/>
      <c r="M51" s="8"/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29">
        <v>1</v>
      </c>
    </row>
    <row r="52" spans="1:21" ht="12.75">
      <c r="A52" s="22" t="s">
        <v>132</v>
      </c>
      <c r="B52" s="1" t="s">
        <v>1</v>
      </c>
      <c r="C52" s="1" t="s">
        <v>188</v>
      </c>
      <c r="D52" s="8">
        <v>13.5</v>
      </c>
      <c r="F52" s="8">
        <v>2.25</v>
      </c>
      <c r="G52" s="8">
        <v>2.25</v>
      </c>
      <c r="H52" s="8">
        <v>2.25</v>
      </c>
      <c r="I52" s="8">
        <v>2.25</v>
      </c>
      <c r="J52" s="8">
        <v>2.25</v>
      </c>
      <c r="K52" s="8">
        <v>2.25</v>
      </c>
      <c r="L52" s="8"/>
      <c r="M52" s="8"/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  <c r="U52" s="29">
        <v>1</v>
      </c>
    </row>
    <row r="53" spans="1:21" ht="12.75">
      <c r="A53" s="22" t="s">
        <v>87</v>
      </c>
      <c r="B53" s="1" t="s">
        <v>1</v>
      </c>
      <c r="C53" s="1" t="s">
        <v>188</v>
      </c>
      <c r="D53" s="8">
        <v>22.5</v>
      </c>
      <c r="F53" s="8">
        <v>0</v>
      </c>
      <c r="G53" s="8">
        <v>0</v>
      </c>
      <c r="H53" s="8">
        <v>0</v>
      </c>
      <c r="I53" s="8">
        <v>0</v>
      </c>
      <c r="J53" s="8">
        <v>22.5</v>
      </c>
      <c r="K53" s="8">
        <v>0</v>
      </c>
      <c r="L53" s="8"/>
      <c r="M53" s="8"/>
      <c r="O53" s="8">
        <v>0</v>
      </c>
      <c r="P53" s="8">
        <v>0</v>
      </c>
      <c r="Q53" s="8">
        <v>0</v>
      </c>
      <c r="R53" s="8">
        <v>0</v>
      </c>
      <c r="S53" s="8">
        <v>3</v>
      </c>
      <c r="T53" s="8">
        <v>0</v>
      </c>
      <c r="U53" s="29">
        <v>0.5</v>
      </c>
    </row>
    <row r="54" spans="1:21" ht="12.75">
      <c r="A54" s="22" t="s">
        <v>145</v>
      </c>
      <c r="B54" s="1" t="s">
        <v>1</v>
      </c>
      <c r="C54" s="1" t="s">
        <v>188</v>
      </c>
      <c r="D54" s="8">
        <v>7.5</v>
      </c>
      <c r="F54" s="8">
        <v>0</v>
      </c>
      <c r="G54" s="8">
        <v>0</v>
      </c>
      <c r="H54" s="8">
        <v>0</v>
      </c>
      <c r="I54" s="8">
        <v>0</v>
      </c>
      <c r="J54" s="8">
        <v>7.5</v>
      </c>
      <c r="K54" s="8">
        <v>0</v>
      </c>
      <c r="L54" s="8"/>
      <c r="M54" s="8"/>
      <c r="O54" s="8">
        <v>0</v>
      </c>
      <c r="P54" s="8">
        <v>0</v>
      </c>
      <c r="Q54" s="8">
        <v>0</v>
      </c>
      <c r="R54" s="8">
        <v>0</v>
      </c>
      <c r="S54" s="8">
        <v>1</v>
      </c>
      <c r="T54" s="8">
        <v>0</v>
      </c>
      <c r="U54" s="29">
        <v>0.16666666666666666</v>
      </c>
    </row>
    <row r="55" spans="1:21" ht="12.75">
      <c r="A55" s="22" t="s">
        <v>133</v>
      </c>
      <c r="B55" s="1" t="s">
        <v>1</v>
      </c>
      <c r="C55" s="1" t="s">
        <v>188</v>
      </c>
      <c r="D55" s="8">
        <v>13.5</v>
      </c>
      <c r="F55" s="8">
        <v>2.25</v>
      </c>
      <c r="G55" s="8">
        <v>2.25</v>
      </c>
      <c r="H55" s="8">
        <v>2.25</v>
      </c>
      <c r="I55" s="8">
        <v>2.25</v>
      </c>
      <c r="J55" s="8">
        <v>2.25</v>
      </c>
      <c r="K55" s="8">
        <v>2.25</v>
      </c>
      <c r="L55" s="8"/>
      <c r="M55" s="8"/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1</v>
      </c>
      <c r="U55" s="29">
        <v>1</v>
      </c>
    </row>
    <row r="56" spans="1:21" ht="12.75">
      <c r="A56" s="22" t="s">
        <v>105</v>
      </c>
      <c r="B56" s="1" t="s">
        <v>1</v>
      </c>
      <c r="C56" s="1" t="s">
        <v>188</v>
      </c>
      <c r="D56" s="8">
        <v>53.1</v>
      </c>
      <c r="F56" s="8">
        <v>7.25</v>
      </c>
      <c r="G56" s="8">
        <v>7.25</v>
      </c>
      <c r="H56" s="8">
        <v>7.25</v>
      </c>
      <c r="I56" s="8">
        <v>14.75</v>
      </c>
      <c r="J56" s="8">
        <v>7.1</v>
      </c>
      <c r="K56" s="8">
        <v>9.5</v>
      </c>
      <c r="L56" s="8"/>
      <c r="M56" s="8"/>
      <c r="O56" s="8">
        <v>2</v>
      </c>
      <c r="P56" s="8">
        <v>2</v>
      </c>
      <c r="Q56" s="8">
        <v>2</v>
      </c>
      <c r="R56" s="8">
        <v>3</v>
      </c>
      <c r="S56" s="8">
        <v>2</v>
      </c>
      <c r="T56" s="8">
        <v>3</v>
      </c>
      <c r="U56" s="29">
        <v>2.3333333333333335</v>
      </c>
    </row>
    <row r="57" spans="1:21" ht="12.75">
      <c r="A57" s="22" t="s">
        <v>108</v>
      </c>
      <c r="B57" s="1" t="s">
        <v>1</v>
      </c>
      <c r="C57" s="1" t="s">
        <v>188</v>
      </c>
      <c r="D57" s="8">
        <v>40.5</v>
      </c>
      <c r="F57" s="8">
        <v>6.75</v>
      </c>
      <c r="G57" s="8">
        <v>6.75</v>
      </c>
      <c r="H57" s="8">
        <v>6.75</v>
      </c>
      <c r="I57" s="8">
        <v>6.75</v>
      </c>
      <c r="J57" s="8">
        <v>6.75</v>
      </c>
      <c r="K57" s="8">
        <v>6.75</v>
      </c>
      <c r="L57" s="8"/>
      <c r="M57" s="8"/>
      <c r="O57" s="8">
        <v>3</v>
      </c>
      <c r="P57" s="8">
        <v>3</v>
      </c>
      <c r="Q57" s="8">
        <v>3</v>
      </c>
      <c r="R57" s="8">
        <v>3</v>
      </c>
      <c r="S57" s="8">
        <v>3</v>
      </c>
      <c r="T57" s="8">
        <v>3</v>
      </c>
      <c r="U57" s="29">
        <v>3</v>
      </c>
    </row>
    <row r="58" spans="1:21" ht="12.75">
      <c r="A58" s="22" t="s">
        <v>146</v>
      </c>
      <c r="B58" s="1" t="s">
        <v>2</v>
      </c>
      <c r="C58" s="1" t="s">
        <v>191</v>
      </c>
      <c r="D58" s="8">
        <v>3</v>
      </c>
      <c r="F58" s="8">
        <v>0</v>
      </c>
      <c r="G58" s="8">
        <v>0</v>
      </c>
      <c r="H58" s="8">
        <v>0</v>
      </c>
      <c r="I58" s="8">
        <v>-1.5</v>
      </c>
      <c r="J58" s="8">
        <v>2.25</v>
      </c>
      <c r="K58" s="8">
        <v>2.25</v>
      </c>
      <c r="L58" s="8"/>
      <c r="M58" s="8"/>
      <c r="O58" s="8">
        <v>0</v>
      </c>
      <c r="P58" s="8">
        <v>0</v>
      </c>
      <c r="Q58" s="8">
        <v>0</v>
      </c>
      <c r="R58" s="8">
        <v>0</v>
      </c>
      <c r="S58" s="8">
        <v>1</v>
      </c>
      <c r="T58" s="8">
        <v>1</v>
      </c>
      <c r="U58" s="29">
        <v>0.3333333333333333</v>
      </c>
    </row>
    <row r="60" spans="4:21" ht="12.75">
      <c r="D60" s="8">
        <f>SUM(D3:D59)</f>
        <v>4561.63</v>
      </c>
      <c r="F60" s="8">
        <f aca="true" t="shared" si="0" ref="F60:K60">SUM(F3:F58)</f>
        <v>678.2299999999999</v>
      </c>
      <c r="G60" s="8">
        <f t="shared" si="0"/>
        <v>741.75</v>
      </c>
      <c r="H60" s="8">
        <f t="shared" si="0"/>
        <v>699.41</v>
      </c>
      <c r="I60" s="8">
        <f t="shared" si="0"/>
        <v>735.66</v>
      </c>
      <c r="J60" s="8">
        <f t="shared" si="0"/>
        <v>846.0300000000001</v>
      </c>
      <c r="K60" s="8">
        <f t="shared" si="0"/>
        <v>860.55</v>
      </c>
      <c r="L60" s="8"/>
      <c r="M60" s="8">
        <f>SUM(F60:L60)</f>
        <v>4561.63</v>
      </c>
      <c r="O60" s="8">
        <f aca="true" t="shared" si="1" ref="O60:U60">SUM(O3:O58)</f>
        <v>144</v>
      </c>
      <c r="P60" s="8">
        <f t="shared" si="1"/>
        <v>151</v>
      </c>
      <c r="Q60" s="8">
        <f t="shared" si="1"/>
        <v>147</v>
      </c>
      <c r="R60" s="8">
        <f t="shared" si="1"/>
        <v>157</v>
      </c>
      <c r="S60" s="8">
        <f t="shared" si="1"/>
        <v>172</v>
      </c>
      <c r="T60" s="8">
        <f t="shared" si="1"/>
        <v>165</v>
      </c>
      <c r="U60" s="8">
        <f t="shared" si="1"/>
        <v>156.00000000000003</v>
      </c>
    </row>
    <row r="62" spans="1:20" ht="12.75">
      <c r="A62" s="23"/>
      <c r="F62" s="6">
        <f>'[13]JUN12'!Y6</f>
        <v>678.2299999999998</v>
      </c>
      <c r="G62" s="6">
        <f>'[13]MAY12'!Y6</f>
        <v>741.7499999999999</v>
      </c>
      <c r="H62" s="6">
        <f>'[13]APR12'!Y6</f>
        <v>699.4099999999997</v>
      </c>
      <c r="I62" s="6">
        <f>'[13]MAR12'!Y6-SUM('[13]MAR12'!X112:X165)</f>
        <v>735.6599999999999</v>
      </c>
      <c r="J62" s="6">
        <f>'[13]FEB12'!Y6-SUM('[13]FEB12'!X124:X176)-SUM('[13]FEB12'!X6:X7)</f>
        <v>846.0299999999994</v>
      </c>
      <c r="K62" s="6">
        <f>'[13]JAN12'!Y6-SUM('[13]JAN12'!X117:X170)-SUM('[13]JAN12'!X6:X7)</f>
        <v>860.55</v>
      </c>
      <c r="M62" s="13">
        <f>SUM(F62:L62)</f>
        <v>4561.629999999998</v>
      </c>
      <c r="O62" s="33">
        <f aca="true" t="shared" si="2" ref="O62:T62">F60/O60</f>
        <v>4.709930555555555</v>
      </c>
      <c r="P62" s="34">
        <f t="shared" si="2"/>
        <v>4.912251655629139</v>
      </c>
      <c r="Q62" s="34">
        <f t="shared" si="2"/>
        <v>4.757891156462585</v>
      </c>
      <c r="R62" s="34">
        <f t="shared" si="2"/>
        <v>4.685732484076433</v>
      </c>
      <c r="S62" s="34">
        <f t="shared" si="2"/>
        <v>4.918779069767442</v>
      </c>
      <c r="T62" s="35">
        <f t="shared" si="2"/>
        <v>5.215454545454545</v>
      </c>
    </row>
    <row r="63" spans="6:11" ht="12.75">
      <c r="F63" s="6">
        <f aca="true" t="shared" si="3" ref="F63:K63">F60-F62</f>
        <v>0</v>
      </c>
      <c r="G63" s="6">
        <f t="shared" si="3"/>
        <v>0</v>
      </c>
      <c r="H63" s="6">
        <f t="shared" si="3"/>
        <v>0</v>
      </c>
      <c r="I63" s="6">
        <f t="shared" si="3"/>
        <v>0</v>
      </c>
      <c r="J63" s="6">
        <f t="shared" si="3"/>
        <v>0</v>
      </c>
      <c r="K63" s="6">
        <f t="shared" si="3"/>
        <v>0</v>
      </c>
    </row>
    <row r="71" spans="2:4" ht="12.75">
      <c r="B71" s="16" t="s">
        <v>16</v>
      </c>
      <c r="C71" s="5" t="s">
        <v>130</v>
      </c>
      <c r="D71" s="5" t="s">
        <v>184</v>
      </c>
    </row>
    <row r="72" spans="1:4" ht="12.75">
      <c r="A72" s="17"/>
      <c r="B72" s="17" t="s">
        <v>0</v>
      </c>
      <c r="C72" s="9">
        <f aca="true" t="shared" si="4" ref="C72:C80">SUMIF($B$3:$B$67,B72,$D$3:$D$67)</f>
        <v>1073.7</v>
      </c>
      <c r="D72" s="9">
        <f aca="true" t="shared" si="5" ref="D72:D80">SUMIF($B$3:$B$67,B72,$U$3:$U$67)</f>
        <v>31.333333333333332</v>
      </c>
    </row>
    <row r="73" spans="1:4" ht="12.75">
      <c r="A73" s="17"/>
      <c r="B73" s="17" t="s">
        <v>1</v>
      </c>
      <c r="C73" s="9">
        <f t="shared" si="4"/>
        <v>559.13</v>
      </c>
      <c r="D73" s="9">
        <f t="shared" si="5"/>
        <v>30.999999999999996</v>
      </c>
    </row>
    <row r="74" spans="1:4" ht="12.75">
      <c r="A74" s="17"/>
      <c r="B74" s="17" t="s">
        <v>2</v>
      </c>
      <c r="C74" s="9">
        <f t="shared" si="4"/>
        <v>65.32</v>
      </c>
      <c r="D74" s="9">
        <f t="shared" si="5"/>
        <v>4.666666666666666</v>
      </c>
    </row>
    <row r="75" spans="1:4" ht="12.75">
      <c r="A75" s="17"/>
      <c r="B75" s="17" t="s">
        <v>3</v>
      </c>
      <c r="C75" s="9">
        <f t="shared" si="4"/>
        <v>164.61</v>
      </c>
      <c r="D75" s="9">
        <f t="shared" si="5"/>
        <v>5.666666666666666</v>
      </c>
    </row>
    <row r="76" spans="1:4" ht="12.75">
      <c r="A76" s="17"/>
      <c r="B76" t="s">
        <v>8</v>
      </c>
      <c r="C76" s="9">
        <f t="shared" si="4"/>
        <v>84</v>
      </c>
      <c r="D76" s="9">
        <f t="shared" si="5"/>
        <v>5</v>
      </c>
    </row>
    <row r="77" spans="1:4" ht="12.75">
      <c r="A77" s="17"/>
      <c r="B77" s="17" t="s">
        <v>5</v>
      </c>
      <c r="C77" s="9">
        <f t="shared" si="4"/>
        <v>2305.27</v>
      </c>
      <c r="D77" s="9">
        <f t="shared" si="5"/>
        <v>63.66666666666667</v>
      </c>
    </row>
    <row r="78" spans="1:4" ht="12.75">
      <c r="A78" s="17"/>
      <c r="B78" s="17" t="s">
        <v>6</v>
      </c>
      <c r="C78" s="9">
        <f t="shared" si="4"/>
        <v>198</v>
      </c>
      <c r="D78" s="9">
        <f t="shared" si="5"/>
        <v>11</v>
      </c>
    </row>
    <row r="79" spans="1:4" ht="12.75">
      <c r="A79" s="17"/>
      <c r="B79" s="17" t="s">
        <v>7</v>
      </c>
      <c r="C79" s="9">
        <f t="shared" si="4"/>
        <v>111.6</v>
      </c>
      <c r="D79" s="9">
        <f t="shared" si="5"/>
        <v>3.5</v>
      </c>
    </row>
    <row r="80" spans="2:4" ht="12.75">
      <c r="B80" s="17" t="s">
        <v>187</v>
      </c>
      <c r="C80" s="24">
        <f t="shared" si="4"/>
        <v>0</v>
      </c>
      <c r="D80" s="24">
        <f t="shared" si="5"/>
        <v>0.16666666666666666</v>
      </c>
    </row>
    <row r="81" spans="2:4" ht="12.75">
      <c r="B81" s="19" t="s">
        <v>131</v>
      </c>
      <c r="C81" s="20">
        <f>SUM(C72:C80)</f>
        <v>4561.63</v>
      </c>
      <c r="D81" s="20">
        <f>SUM(D72:D80)</f>
        <v>156</v>
      </c>
    </row>
    <row r="82" ht="12.75">
      <c r="C82" s="25"/>
    </row>
  </sheetData>
  <sheetProtection/>
  <autoFilter ref="A2:U58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B1">
      <pane ySplit="2" topLeftCell="A3" activePane="bottomLeft" state="frozen"/>
      <selection pane="topLeft" activeCell="D5" sqref="D5:E5"/>
      <selection pane="bottomLeft" activeCell="B1" sqref="B1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9" width="10.8515625" style="0" bestFit="1" customWidth="1"/>
    <col min="10" max="10" width="10.28125" style="0" bestFit="1" customWidth="1"/>
    <col min="11" max="11" width="11.8515625" style="0" bestFit="1" customWidth="1"/>
  </cols>
  <sheetData>
    <row r="1" spans="6:16" ht="12.75">
      <c r="F1" s="3" t="s">
        <v>130</v>
      </c>
      <c r="G1" s="3"/>
      <c r="H1" s="3"/>
      <c r="I1" s="3"/>
      <c r="M1" s="3" t="s">
        <v>185</v>
      </c>
      <c r="N1" s="3"/>
      <c r="O1" s="3"/>
      <c r="P1" s="3"/>
    </row>
    <row r="2" spans="1:17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4" t="s">
        <v>26</v>
      </c>
      <c r="G2" s="4" t="s">
        <v>27</v>
      </c>
      <c r="H2" s="4" t="s">
        <v>28</v>
      </c>
      <c r="I2" s="4" t="s">
        <v>29</v>
      </c>
      <c r="M2" s="5" t="s">
        <v>26</v>
      </c>
      <c r="N2" s="5" t="s">
        <v>27</v>
      </c>
      <c r="O2" s="5" t="s">
        <v>28</v>
      </c>
      <c r="P2" s="5" t="s">
        <v>29</v>
      </c>
      <c r="Q2" s="5" t="s">
        <v>186</v>
      </c>
    </row>
    <row r="3" spans="1:17" ht="12.75">
      <c r="A3" s="21">
        <v>100100</v>
      </c>
      <c r="B3" s="1" t="s">
        <v>7</v>
      </c>
      <c r="C3" s="1" t="s">
        <v>9</v>
      </c>
      <c r="D3" s="8">
        <v>329.37</v>
      </c>
      <c r="F3" s="8">
        <v>82.5</v>
      </c>
      <c r="G3" s="8">
        <v>82.29</v>
      </c>
      <c r="H3" s="8">
        <v>82.29</v>
      </c>
      <c r="I3" s="8">
        <v>82.29</v>
      </c>
      <c r="J3" s="8"/>
      <c r="K3" s="8"/>
      <c r="M3" s="8">
        <v>1</v>
      </c>
      <c r="N3" s="8">
        <v>1</v>
      </c>
      <c r="O3" s="8">
        <v>1</v>
      </c>
      <c r="P3" s="8">
        <v>1</v>
      </c>
      <c r="Q3" s="29">
        <v>1</v>
      </c>
    </row>
    <row r="4" spans="1:17" ht="12.75">
      <c r="A4" s="22">
        <v>102210</v>
      </c>
      <c r="B4" s="1" t="s">
        <v>7</v>
      </c>
      <c r="C4" s="1" t="s">
        <v>9</v>
      </c>
      <c r="D4" s="8">
        <v>114.68</v>
      </c>
      <c r="F4" s="8">
        <v>30.42</v>
      </c>
      <c r="G4" s="8">
        <v>30.42</v>
      </c>
      <c r="H4" s="8">
        <v>30.42</v>
      </c>
      <c r="I4" s="8">
        <v>23.42</v>
      </c>
      <c r="J4" s="8"/>
      <c r="K4" s="8"/>
      <c r="M4" s="8">
        <v>1</v>
      </c>
      <c r="N4" s="8">
        <v>1</v>
      </c>
      <c r="O4" s="8">
        <v>1</v>
      </c>
      <c r="P4" s="8">
        <v>1</v>
      </c>
      <c r="Q4" s="29">
        <v>1</v>
      </c>
    </row>
    <row r="5" spans="1:17" ht="12.75">
      <c r="A5" s="22">
        <v>102301</v>
      </c>
      <c r="B5" s="1" t="s">
        <v>7</v>
      </c>
      <c r="C5" s="1" t="s">
        <v>9</v>
      </c>
      <c r="D5" s="8">
        <v>136.52</v>
      </c>
      <c r="F5" s="8">
        <v>55.84</v>
      </c>
      <c r="G5" s="8">
        <v>29.84</v>
      </c>
      <c r="H5" s="8">
        <v>25.42</v>
      </c>
      <c r="I5" s="8">
        <v>25.42</v>
      </c>
      <c r="J5" s="8"/>
      <c r="K5" s="8"/>
      <c r="M5" s="8">
        <v>2</v>
      </c>
      <c r="N5" s="8">
        <v>2</v>
      </c>
      <c r="O5" s="8">
        <v>1</v>
      </c>
      <c r="P5" s="8">
        <v>1</v>
      </c>
      <c r="Q5" s="29">
        <v>1.5</v>
      </c>
    </row>
    <row r="6" spans="1:17" ht="12.75">
      <c r="A6" s="22">
        <v>102401</v>
      </c>
      <c r="B6" s="1" t="s">
        <v>7</v>
      </c>
      <c r="C6" s="1" t="s">
        <v>9</v>
      </c>
      <c r="D6" s="8">
        <v>121.68</v>
      </c>
      <c r="F6" s="8">
        <v>30.42</v>
      </c>
      <c r="G6" s="8">
        <v>30.42</v>
      </c>
      <c r="H6" s="8">
        <v>30.42</v>
      </c>
      <c r="I6" s="8">
        <v>30.42</v>
      </c>
      <c r="J6" s="8"/>
      <c r="K6" s="8"/>
      <c r="M6" s="8">
        <v>1</v>
      </c>
      <c r="N6" s="8">
        <v>1</v>
      </c>
      <c r="O6" s="8">
        <v>1</v>
      </c>
      <c r="P6" s="8">
        <v>1</v>
      </c>
      <c r="Q6" s="29">
        <v>1</v>
      </c>
    </row>
    <row r="7" spans="1:17" ht="12.75">
      <c r="A7" s="22">
        <v>104000</v>
      </c>
      <c r="B7" s="1" t="s">
        <v>7</v>
      </c>
      <c r="C7" s="1" t="s">
        <v>9</v>
      </c>
      <c r="D7" s="8">
        <v>174.17</v>
      </c>
      <c r="F7" s="8">
        <v>44.5</v>
      </c>
      <c r="G7" s="8">
        <v>42.29</v>
      </c>
      <c r="H7" s="8">
        <v>44.69</v>
      </c>
      <c r="I7" s="8">
        <v>42.69</v>
      </c>
      <c r="J7" s="8"/>
      <c r="K7" s="8"/>
      <c r="M7" s="8">
        <v>1</v>
      </c>
      <c r="N7" s="8">
        <v>1</v>
      </c>
      <c r="O7" s="8">
        <v>1</v>
      </c>
      <c r="P7" s="8">
        <v>1</v>
      </c>
      <c r="Q7" s="29">
        <v>1</v>
      </c>
    </row>
    <row r="8" spans="1:17" ht="12.75">
      <c r="A8" s="22">
        <v>105400</v>
      </c>
      <c r="B8" s="1" t="s">
        <v>1</v>
      </c>
      <c r="C8" s="1" t="s">
        <v>188</v>
      </c>
      <c r="D8" s="8">
        <v>53.2</v>
      </c>
      <c r="F8" s="8">
        <v>0</v>
      </c>
      <c r="G8" s="8">
        <v>0</v>
      </c>
      <c r="H8" s="8">
        <v>0</v>
      </c>
      <c r="I8" s="8">
        <v>53.2</v>
      </c>
      <c r="J8" s="8"/>
      <c r="K8" s="8"/>
      <c r="M8" s="8">
        <v>0</v>
      </c>
      <c r="N8" s="8">
        <v>0</v>
      </c>
      <c r="O8" s="8">
        <v>0</v>
      </c>
      <c r="P8" s="8">
        <v>1</v>
      </c>
      <c r="Q8" s="29">
        <v>0.25</v>
      </c>
    </row>
    <row r="9" spans="1:17" ht="12.75">
      <c r="A9" s="1">
        <v>107001</v>
      </c>
      <c r="B9" s="1" t="s">
        <v>7</v>
      </c>
      <c r="C9" s="1" t="s">
        <v>9</v>
      </c>
      <c r="D9" s="8">
        <v>923.36</v>
      </c>
      <c r="F9" s="8">
        <v>219.9</v>
      </c>
      <c r="G9" s="8">
        <v>219.53</v>
      </c>
      <c r="H9" s="8">
        <v>220.14</v>
      </c>
      <c r="I9" s="8">
        <v>263.79</v>
      </c>
      <c r="J9" s="8"/>
      <c r="K9" s="8"/>
      <c r="M9" s="8">
        <v>3</v>
      </c>
      <c r="N9" s="8">
        <v>3</v>
      </c>
      <c r="O9" s="8">
        <v>3</v>
      </c>
      <c r="P9" s="8">
        <v>4</v>
      </c>
      <c r="Q9" s="29">
        <v>3.25</v>
      </c>
    </row>
    <row r="10" spans="1:17" ht="12.75">
      <c r="A10" s="22">
        <v>108717</v>
      </c>
      <c r="B10" s="1" t="s">
        <v>7</v>
      </c>
      <c r="C10" s="1" t="s">
        <v>9</v>
      </c>
      <c r="D10" s="8">
        <v>2058.86</v>
      </c>
      <c r="F10" s="8">
        <v>515.84</v>
      </c>
      <c r="G10" s="8">
        <v>514.34</v>
      </c>
      <c r="H10" s="8">
        <v>514.34</v>
      </c>
      <c r="I10" s="8">
        <v>514.34</v>
      </c>
      <c r="J10" s="8"/>
      <c r="K10" s="8"/>
      <c r="M10" s="8">
        <v>4</v>
      </c>
      <c r="N10" s="8">
        <v>4</v>
      </c>
      <c r="O10" s="8">
        <v>4</v>
      </c>
      <c r="P10" s="8">
        <v>4</v>
      </c>
      <c r="Q10" s="29">
        <v>4</v>
      </c>
    </row>
    <row r="11" spans="1:17" ht="12.75">
      <c r="A11" s="22">
        <v>108925</v>
      </c>
      <c r="B11" s="1" t="s">
        <v>7</v>
      </c>
      <c r="C11" s="1" t="s">
        <v>9</v>
      </c>
      <c r="D11" s="8">
        <v>841.95</v>
      </c>
      <c r="F11" s="8">
        <v>178.47</v>
      </c>
      <c r="G11" s="8">
        <v>221.16</v>
      </c>
      <c r="H11" s="8">
        <v>221.16</v>
      </c>
      <c r="I11" s="8">
        <v>221.16</v>
      </c>
      <c r="J11" s="8"/>
      <c r="K11" s="8"/>
      <c r="M11" s="8">
        <v>3</v>
      </c>
      <c r="N11" s="8">
        <v>3</v>
      </c>
      <c r="O11" s="8">
        <v>3</v>
      </c>
      <c r="P11" s="8">
        <v>3</v>
      </c>
      <c r="Q11" s="29">
        <v>3</v>
      </c>
    </row>
    <row r="12" spans="1:17" ht="12.75">
      <c r="A12" s="22">
        <v>109001</v>
      </c>
      <c r="B12" s="1" t="s">
        <v>7</v>
      </c>
      <c r="C12" s="1" t="s">
        <v>9</v>
      </c>
      <c r="D12" s="8">
        <v>101.68</v>
      </c>
      <c r="F12" s="8">
        <v>25.42</v>
      </c>
      <c r="G12" s="8">
        <v>25.42</v>
      </c>
      <c r="H12" s="8">
        <v>25.42</v>
      </c>
      <c r="I12" s="8">
        <v>25.42</v>
      </c>
      <c r="J12" s="8"/>
      <c r="K12" s="8"/>
      <c r="M12" s="8">
        <v>1</v>
      </c>
      <c r="N12" s="8">
        <v>1</v>
      </c>
      <c r="O12" s="8">
        <v>1</v>
      </c>
      <c r="P12" s="8">
        <v>1</v>
      </c>
      <c r="Q12" s="29">
        <v>1</v>
      </c>
    </row>
    <row r="13" spans="1:17" ht="12.75">
      <c r="A13" s="22">
        <v>400001</v>
      </c>
      <c r="B13" s="1" t="s">
        <v>5</v>
      </c>
      <c r="C13" s="1" t="s">
        <v>189</v>
      </c>
      <c r="D13" s="8">
        <v>944.12</v>
      </c>
      <c r="F13" s="8">
        <v>235.84</v>
      </c>
      <c r="G13" s="8">
        <v>235.42</v>
      </c>
      <c r="H13" s="8">
        <v>235.43</v>
      </c>
      <c r="I13" s="8">
        <v>237.43</v>
      </c>
      <c r="J13" s="8"/>
      <c r="K13" s="8"/>
      <c r="M13" s="8">
        <v>5</v>
      </c>
      <c r="N13" s="8">
        <v>5</v>
      </c>
      <c r="O13" s="8">
        <v>5</v>
      </c>
      <c r="P13" s="8">
        <v>5</v>
      </c>
      <c r="Q13" s="29">
        <v>5</v>
      </c>
    </row>
    <row r="14" spans="1:17" ht="12.75">
      <c r="A14" s="22">
        <v>400011</v>
      </c>
      <c r="B14" s="1" t="s">
        <v>5</v>
      </c>
      <c r="C14" s="1" t="s">
        <v>189</v>
      </c>
      <c r="D14" s="8">
        <v>329.37</v>
      </c>
      <c r="F14" s="8">
        <v>82.5</v>
      </c>
      <c r="G14" s="8">
        <v>82.29</v>
      </c>
      <c r="H14" s="8">
        <v>82.29</v>
      </c>
      <c r="I14" s="8">
        <v>82.29</v>
      </c>
      <c r="J14" s="8"/>
      <c r="K14" s="8"/>
      <c r="M14" s="8">
        <v>1</v>
      </c>
      <c r="N14" s="8">
        <v>1</v>
      </c>
      <c r="O14" s="8">
        <v>1</v>
      </c>
      <c r="P14" s="8">
        <v>1</v>
      </c>
      <c r="Q14" s="29">
        <v>1</v>
      </c>
    </row>
    <row r="15" spans="1:17" ht="12.75">
      <c r="A15" s="22">
        <v>400020</v>
      </c>
      <c r="B15" s="1" t="s">
        <v>5</v>
      </c>
      <c r="C15" s="1" t="s">
        <v>189</v>
      </c>
      <c r="D15" s="8">
        <v>329.37</v>
      </c>
      <c r="F15" s="8">
        <v>82.5</v>
      </c>
      <c r="G15" s="8">
        <v>82.29</v>
      </c>
      <c r="H15" s="8">
        <v>82.29</v>
      </c>
      <c r="I15" s="8">
        <v>82.29</v>
      </c>
      <c r="J15" s="8"/>
      <c r="K15" s="8"/>
      <c r="M15" s="8">
        <v>1</v>
      </c>
      <c r="N15" s="8">
        <v>1</v>
      </c>
      <c r="O15" s="8">
        <v>1</v>
      </c>
      <c r="P15" s="8">
        <v>1</v>
      </c>
      <c r="Q15" s="29">
        <v>1</v>
      </c>
    </row>
    <row r="16" spans="1:17" ht="12.75">
      <c r="A16" s="22">
        <v>401601</v>
      </c>
      <c r="B16" s="1" t="s">
        <v>5</v>
      </c>
      <c r="C16" s="1" t="s">
        <v>189</v>
      </c>
      <c r="D16" s="8">
        <v>526.9</v>
      </c>
      <c r="F16" s="8">
        <v>165</v>
      </c>
      <c r="G16" s="8">
        <v>82.29</v>
      </c>
      <c r="H16" s="8">
        <v>115.03</v>
      </c>
      <c r="I16" s="8">
        <v>164.58</v>
      </c>
      <c r="J16" s="8"/>
      <c r="K16" s="8"/>
      <c r="M16" s="8">
        <v>2</v>
      </c>
      <c r="N16" s="8">
        <v>1</v>
      </c>
      <c r="O16" s="8">
        <v>2</v>
      </c>
      <c r="P16" s="8">
        <v>2</v>
      </c>
      <c r="Q16" s="29">
        <v>1.75</v>
      </c>
    </row>
    <row r="17" spans="1:17" ht="12.75">
      <c r="A17" s="22">
        <v>401661</v>
      </c>
      <c r="B17" s="1" t="s">
        <v>5</v>
      </c>
      <c r="C17" s="1" t="s">
        <v>189</v>
      </c>
      <c r="D17" s="8">
        <v>818.51</v>
      </c>
      <c r="F17" s="8">
        <v>220.07</v>
      </c>
      <c r="G17" s="8">
        <v>199.48</v>
      </c>
      <c r="H17" s="8">
        <v>199.48</v>
      </c>
      <c r="I17" s="8">
        <v>199.48</v>
      </c>
      <c r="J17" s="8"/>
      <c r="K17" s="8"/>
      <c r="M17" s="8">
        <v>4</v>
      </c>
      <c r="N17" s="8">
        <v>4</v>
      </c>
      <c r="O17" s="8">
        <v>4</v>
      </c>
      <c r="P17" s="8">
        <v>4</v>
      </c>
      <c r="Q17" s="29">
        <v>4</v>
      </c>
    </row>
    <row r="18" spans="1:17" ht="12.75">
      <c r="A18" s="22">
        <v>402400</v>
      </c>
      <c r="B18" s="1" t="s">
        <v>5</v>
      </c>
      <c r="C18" s="1" t="s">
        <v>189</v>
      </c>
      <c r="D18" s="8">
        <v>1236.99</v>
      </c>
      <c r="F18" s="8">
        <v>309.9</v>
      </c>
      <c r="G18" s="8">
        <v>309.03</v>
      </c>
      <c r="H18" s="8">
        <v>309.03</v>
      </c>
      <c r="I18" s="8">
        <v>309.03</v>
      </c>
      <c r="J18" s="8"/>
      <c r="K18" s="8"/>
      <c r="M18" s="8">
        <v>3</v>
      </c>
      <c r="N18" s="8">
        <v>3</v>
      </c>
      <c r="O18" s="8">
        <v>3</v>
      </c>
      <c r="P18" s="8">
        <v>3</v>
      </c>
      <c r="Q18" s="29">
        <v>3</v>
      </c>
    </row>
    <row r="19" spans="1:17" ht="12.75">
      <c r="A19" s="22">
        <v>403002</v>
      </c>
      <c r="B19" s="1" t="s">
        <v>5</v>
      </c>
      <c r="C19" s="1" t="s">
        <v>189</v>
      </c>
      <c r="D19" s="8">
        <v>1539.81</v>
      </c>
      <c r="F19" s="8">
        <v>385.31</v>
      </c>
      <c r="G19" s="8">
        <v>384.98</v>
      </c>
      <c r="H19" s="8">
        <v>384.53</v>
      </c>
      <c r="I19" s="8">
        <v>384.99</v>
      </c>
      <c r="J19" s="8"/>
      <c r="K19" s="8"/>
      <c r="M19" s="8">
        <v>6</v>
      </c>
      <c r="N19" s="8">
        <v>6</v>
      </c>
      <c r="O19" s="8">
        <v>6</v>
      </c>
      <c r="P19" s="8">
        <v>6</v>
      </c>
      <c r="Q19" s="29">
        <v>6</v>
      </c>
    </row>
    <row r="20" spans="1:17" ht="12.75">
      <c r="A20" s="22">
        <v>403005</v>
      </c>
      <c r="B20" s="1" t="s">
        <v>5</v>
      </c>
      <c r="C20" s="1" t="s">
        <v>189</v>
      </c>
      <c r="D20" s="8">
        <v>2133.91</v>
      </c>
      <c r="F20" s="8">
        <v>490.88</v>
      </c>
      <c r="G20" s="8">
        <v>486.02</v>
      </c>
      <c r="H20" s="8">
        <v>583.54</v>
      </c>
      <c r="I20" s="8">
        <v>573.47</v>
      </c>
      <c r="J20" s="8"/>
      <c r="K20" s="8"/>
      <c r="M20" s="8">
        <v>6</v>
      </c>
      <c r="N20" s="8">
        <v>6</v>
      </c>
      <c r="O20" s="8">
        <v>7</v>
      </c>
      <c r="P20" s="8">
        <v>7</v>
      </c>
      <c r="Q20" s="29">
        <v>6.5</v>
      </c>
    </row>
    <row r="21" spans="1:17" ht="12.75">
      <c r="A21" s="22">
        <v>403100</v>
      </c>
      <c r="B21" s="1" t="s">
        <v>5</v>
      </c>
      <c r="C21" s="1" t="s">
        <v>189</v>
      </c>
      <c r="D21" s="8">
        <v>1397.48</v>
      </c>
      <c r="F21" s="8">
        <v>350</v>
      </c>
      <c r="G21" s="8">
        <v>349.16</v>
      </c>
      <c r="H21" s="8">
        <v>349.16</v>
      </c>
      <c r="I21" s="8">
        <v>349.16</v>
      </c>
      <c r="J21" s="8"/>
      <c r="K21" s="8"/>
      <c r="M21" s="8">
        <v>4</v>
      </c>
      <c r="N21" s="8">
        <v>4</v>
      </c>
      <c r="O21" s="8">
        <v>4</v>
      </c>
      <c r="P21" s="8">
        <v>4</v>
      </c>
      <c r="Q21" s="29">
        <v>4</v>
      </c>
    </row>
    <row r="22" spans="1:17" ht="12.75">
      <c r="A22" s="22">
        <v>403310</v>
      </c>
      <c r="B22" s="1" t="s">
        <v>5</v>
      </c>
      <c r="C22" s="1" t="s">
        <v>189</v>
      </c>
      <c r="D22" s="8">
        <v>329.37</v>
      </c>
      <c r="F22" s="8">
        <v>82.5</v>
      </c>
      <c r="G22" s="8">
        <v>82.29</v>
      </c>
      <c r="H22" s="8">
        <v>82.29</v>
      </c>
      <c r="I22" s="8">
        <v>82.29</v>
      </c>
      <c r="J22" s="8"/>
      <c r="K22" s="8"/>
      <c r="M22" s="8">
        <v>1</v>
      </c>
      <c r="N22" s="8">
        <v>1</v>
      </c>
      <c r="O22" s="8">
        <v>1</v>
      </c>
      <c r="P22" s="8">
        <v>1</v>
      </c>
      <c r="Q22" s="29">
        <v>1</v>
      </c>
    </row>
    <row r="23" spans="1:17" ht="12.75">
      <c r="A23" s="22">
        <v>403600</v>
      </c>
      <c r="B23" s="1" t="s">
        <v>5</v>
      </c>
      <c r="C23" s="1" t="s">
        <v>189</v>
      </c>
      <c r="D23" s="8">
        <v>1038.74</v>
      </c>
      <c r="F23" s="8">
        <v>300.48</v>
      </c>
      <c r="G23" s="8">
        <v>294.32</v>
      </c>
      <c r="H23" s="8">
        <v>220.93</v>
      </c>
      <c r="I23" s="8">
        <v>223.01</v>
      </c>
      <c r="J23" s="8"/>
      <c r="K23" s="8"/>
      <c r="M23" s="8">
        <v>5</v>
      </c>
      <c r="N23" s="8">
        <v>5</v>
      </c>
      <c r="O23" s="8">
        <v>3</v>
      </c>
      <c r="P23" s="8">
        <v>3</v>
      </c>
      <c r="Q23" s="29">
        <v>4</v>
      </c>
    </row>
    <row r="24" spans="1:17" ht="12.75">
      <c r="A24" s="22">
        <v>403700</v>
      </c>
      <c r="B24" s="1" t="s">
        <v>5</v>
      </c>
      <c r="C24" s="1" t="s">
        <v>189</v>
      </c>
      <c r="D24" s="8">
        <v>254.69</v>
      </c>
      <c r="F24" s="8">
        <v>0</v>
      </c>
      <c r="G24" s="8">
        <v>16.62</v>
      </c>
      <c r="H24" s="8">
        <v>114.65</v>
      </c>
      <c r="I24" s="8">
        <v>123.42</v>
      </c>
      <c r="J24" s="8"/>
      <c r="K24" s="8"/>
      <c r="M24" s="8">
        <v>0</v>
      </c>
      <c r="N24" s="8">
        <v>1</v>
      </c>
      <c r="O24" s="8">
        <v>3</v>
      </c>
      <c r="P24" s="8">
        <v>3</v>
      </c>
      <c r="Q24" s="29">
        <v>1.75</v>
      </c>
    </row>
    <row r="25" spans="1:17" ht="12.75">
      <c r="A25" s="22">
        <v>403800</v>
      </c>
      <c r="B25" s="1" t="s">
        <v>5</v>
      </c>
      <c r="C25" s="1" t="s">
        <v>189</v>
      </c>
      <c r="D25" s="8">
        <v>1477.03</v>
      </c>
      <c r="F25" s="8">
        <v>381.79</v>
      </c>
      <c r="G25" s="8">
        <v>390.04</v>
      </c>
      <c r="H25" s="8">
        <v>349.95</v>
      </c>
      <c r="I25" s="8">
        <v>355.25</v>
      </c>
      <c r="J25" s="8"/>
      <c r="K25" s="8"/>
      <c r="M25" s="8">
        <v>5</v>
      </c>
      <c r="N25" s="8">
        <v>5</v>
      </c>
      <c r="O25" s="8">
        <v>5</v>
      </c>
      <c r="P25" s="8">
        <v>5</v>
      </c>
      <c r="Q25" s="29">
        <v>5</v>
      </c>
    </row>
    <row r="26" spans="1:17" ht="12.75">
      <c r="A26" s="22">
        <v>404002</v>
      </c>
      <c r="B26" s="1" t="s">
        <v>5</v>
      </c>
      <c r="C26" s="1" t="s">
        <v>189</v>
      </c>
      <c r="D26" s="8">
        <v>436.05</v>
      </c>
      <c r="F26" s="8">
        <v>112.92</v>
      </c>
      <c r="G26" s="8">
        <v>112.71</v>
      </c>
      <c r="H26" s="8">
        <v>112.71</v>
      </c>
      <c r="I26" s="8">
        <v>97.71</v>
      </c>
      <c r="J26" s="8"/>
      <c r="K26" s="8"/>
      <c r="M26" s="8">
        <v>2</v>
      </c>
      <c r="N26" s="8">
        <v>2</v>
      </c>
      <c r="O26" s="8">
        <v>2</v>
      </c>
      <c r="P26" s="8">
        <v>2</v>
      </c>
      <c r="Q26" s="29">
        <v>2</v>
      </c>
    </row>
    <row r="27" spans="1:17" ht="12.75">
      <c r="A27" s="22">
        <v>404415</v>
      </c>
      <c r="B27" s="1" t="s">
        <v>5</v>
      </c>
      <c r="C27" s="1" t="s">
        <v>189</v>
      </c>
      <c r="D27" s="8">
        <v>277.74</v>
      </c>
      <c r="F27" s="8">
        <v>63.91</v>
      </c>
      <c r="G27" s="8">
        <v>90.62</v>
      </c>
      <c r="H27" s="8">
        <v>64.25</v>
      </c>
      <c r="I27" s="8">
        <v>58.96</v>
      </c>
      <c r="J27" s="8"/>
      <c r="K27" s="8"/>
      <c r="M27" s="8">
        <v>1</v>
      </c>
      <c r="N27" s="8">
        <v>1</v>
      </c>
      <c r="O27" s="8">
        <v>1</v>
      </c>
      <c r="P27" s="8">
        <v>1</v>
      </c>
      <c r="Q27" s="29">
        <v>1</v>
      </c>
    </row>
    <row r="28" spans="1:17" ht="12.75">
      <c r="A28" s="22">
        <v>404420</v>
      </c>
      <c r="B28" s="1" t="s">
        <v>5</v>
      </c>
      <c r="C28" s="1" t="s">
        <v>189</v>
      </c>
      <c r="D28" s="8">
        <v>658.74</v>
      </c>
      <c r="F28" s="8">
        <v>165</v>
      </c>
      <c r="G28" s="8">
        <v>164.58</v>
      </c>
      <c r="H28" s="8">
        <v>164.58</v>
      </c>
      <c r="I28" s="8">
        <v>164.58</v>
      </c>
      <c r="J28" s="8"/>
      <c r="K28" s="8"/>
      <c r="M28" s="8">
        <v>2</v>
      </c>
      <c r="N28" s="8">
        <v>2</v>
      </c>
      <c r="O28" s="8">
        <v>2</v>
      </c>
      <c r="P28" s="8">
        <v>2</v>
      </c>
      <c r="Q28" s="29">
        <v>2</v>
      </c>
    </row>
    <row r="29" spans="1:17" ht="12.75">
      <c r="A29" s="22">
        <v>404435</v>
      </c>
      <c r="B29" s="1" t="s">
        <v>5</v>
      </c>
      <c r="C29" s="1" t="s">
        <v>189</v>
      </c>
      <c r="D29" s="8">
        <v>329.37</v>
      </c>
      <c r="F29" s="8">
        <v>82.5</v>
      </c>
      <c r="G29" s="8">
        <v>82.29</v>
      </c>
      <c r="H29" s="8">
        <v>82.29</v>
      </c>
      <c r="I29" s="8">
        <v>82.29</v>
      </c>
      <c r="J29" s="8"/>
      <c r="K29" s="8"/>
      <c r="M29" s="8">
        <v>1</v>
      </c>
      <c r="N29" s="8">
        <v>1</v>
      </c>
      <c r="O29" s="8">
        <v>1</v>
      </c>
      <c r="P29" s="8">
        <v>1</v>
      </c>
      <c r="Q29" s="29">
        <v>1</v>
      </c>
    </row>
    <row r="30" spans="1:17" ht="12.75">
      <c r="A30" s="22">
        <v>404504</v>
      </c>
      <c r="B30" s="1" t="s">
        <v>5</v>
      </c>
      <c r="C30" s="1" t="s">
        <v>189</v>
      </c>
      <c r="D30" s="8">
        <v>1998.08</v>
      </c>
      <c r="F30" s="8">
        <v>438.79</v>
      </c>
      <c r="G30" s="8">
        <v>519.47</v>
      </c>
      <c r="H30" s="8">
        <v>519.91</v>
      </c>
      <c r="I30" s="8">
        <v>519.91</v>
      </c>
      <c r="J30" s="8"/>
      <c r="K30" s="8"/>
      <c r="M30" s="8">
        <v>5</v>
      </c>
      <c r="N30" s="8">
        <v>6</v>
      </c>
      <c r="O30" s="8">
        <v>6</v>
      </c>
      <c r="P30" s="8">
        <v>6</v>
      </c>
      <c r="Q30" s="29">
        <v>5.75</v>
      </c>
    </row>
    <row r="31" spans="1:17" ht="12.75">
      <c r="A31" s="22">
        <v>404510</v>
      </c>
      <c r="B31" s="1" t="s">
        <v>5</v>
      </c>
      <c r="C31" s="1" t="s">
        <v>189</v>
      </c>
      <c r="D31" s="8">
        <v>229.37</v>
      </c>
      <c r="F31" s="8">
        <v>57.5</v>
      </c>
      <c r="G31" s="8">
        <v>57.29</v>
      </c>
      <c r="H31" s="8">
        <v>57.29</v>
      </c>
      <c r="I31" s="8">
        <v>57.29</v>
      </c>
      <c r="J31" s="8"/>
      <c r="K31" s="8"/>
      <c r="M31" s="8">
        <v>1</v>
      </c>
      <c r="N31" s="8">
        <v>1</v>
      </c>
      <c r="O31" s="8">
        <v>1</v>
      </c>
      <c r="P31" s="8">
        <v>1</v>
      </c>
      <c r="Q31" s="29">
        <v>1</v>
      </c>
    </row>
    <row r="32" spans="1:17" ht="12.75">
      <c r="A32" s="22">
        <v>404565</v>
      </c>
      <c r="B32" s="1" t="s">
        <v>5</v>
      </c>
      <c r="C32" s="1" t="s">
        <v>189</v>
      </c>
      <c r="D32" s="8">
        <v>329.37</v>
      </c>
      <c r="F32" s="8">
        <v>82.5</v>
      </c>
      <c r="G32" s="8">
        <v>82.29</v>
      </c>
      <c r="H32" s="8">
        <v>82.29</v>
      </c>
      <c r="I32" s="8">
        <v>82.29</v>
      </c>
      <c r="J32" s="8"/>
      <c r="K32" s="8"/>
      <c r="M32" s="8">
        <v>1</v>
      </c>
      <c r="N32" s="8">
        <v>1</v>
      </c>
      <c r="O32" s="8">
        <v>1</v>
      </c>
      <c r="P32" s="8">
        <v>1</v>
      </c>
      <c r="Q32" s="29">
        <v>1</v>
      </c>
    </row>
    <row r="33" spans="1:17" ht="12.75">
      <c r="A33" s="22">
        <v>404701</v>
      </c>
      <c r="B33" s="1" t="s">
        <v>5</v>
      </c>
      <c r="C33" s="1" t="s">
        <v>189</v>
      </c>
      <c r="D33" s="8">
        <v>761.35</v>
      </c>
      <c r="F33" s="8">
        <v>214.49</v>
      </c>
      <c r="G33" s="8">
        <v>228.49</v>
      </c>
      <c r="H33" s="8">
        <v>167.45</v>
      </c>
      <c r="I33" s="8">
        <v>150.92</v>
      </c>
      <c r="J33" s="8"/>
      <c r="K33" s="8"/>
      <c r="M33" s="8">
        <v>2</v>
      </c>
      <c r="N33" s="8">
        <v>3</v>
      </c>
      <c r="O33" s="8">
        <v>2</v>
      </c>
      <c r="P33" s="8">
        <v>2</v>
      </c>
      <c r="Q33" s="29">
        <v>2.25</v>
      </c>
    </row>
    <row r="34" spans="1:17" ht="12.75">
      <c r="A34" s="22">
        <v>404708</v>
      </c>
      <c r="B34" s="1" t="s">
        <v>5</v>
      </c>
      <c r="C34" s="1" t="s">
        <v>189</v>
      </c>
      <c r="D34" s="8">
        <v>349.37</v>
      </c>
      <c r="F34" s="8">
        <v>87.5</v>
      </c>
      <c r="G34" s="8">
        <v>87.29</v>
      </c>
      <c r="H34" s="8">
        <v>87.29</v>
      </c>
      <c r="I34" s="8">
        <v>87.29</v>
      </c>
      <c r="J34" s="8"/>
      <c r="K34" s="8"/>
      <c r="M34" s="8">
        <v>1</v>
      </c>
      <c r="N34" s="8">
        <v>1</v>
      </c>
      <c r="O34" s="8">
        <v>1</v>
      </c>
      <c r="P34" s="8">
        <v>1</v>
      </c>
      <c r="Q34" s="29">
        <v>1</v>
      </c>
    </row>
    <row r="35" spans="1:17" ht="12.75">
      <c r="A35" s="22">
        <v>404710</v>
      </c>
      <c r="B35" s="1" t="s">
        <v>5</v>
      </c>
      <c r="C35" s="1" t="s">
        <v>189</v>
      </c>
      <c r="D35" s="8">
        <v>7584.64</v>
      </c>
      <c r="F35" s="8">
        <v>1777.34</v>
      </c>
      <c r="G35" s="8">
        <v>1950.97</v>
      </c>
      <c r="H35" s="8">
        <v>1754.27</v>
      </c>
      <c r="I35" s="8">
        <v>2102.06</v>
      </c>
      <c r="J35" s="8"/>
      <c r="K35" s="8"/>
      <c r="M35" s="8">
        <v>18</v>
      </c>
      <c r="N35" s="8">
        <v>18</v>
      </c>
      <c r="O35" s="8">
        <v>18</v>
      </c>
      <c r="P35" s="8">
        <v>21</v>
      </c>
      <c r="Q35" s="29">
        <v>18.75</v>
      </c>
    </row>
    <row r="36" spans="1:17" ht="12.75">
      <c r="A36" s="22">
        <v>404711</v>
      </c>
      <c r="B36" s="1" t="s">
        <v>5</v>
      </c>
      <c r="C36" s="1" t="s">
        <v>189</v>
      </c>
      <c r="D36" s="8">
        <v>2850.6</v>
      </c>
      <c r="F36" s="8">
        <v>711.29</v>
      </c>
      <c r="G36" s="8">
        <v>716.12</v>
      </c>
      <c r="H36" s="8">
        <v>716.71</v>
      </c>
      <c r="I36" s="8">
        <v>706.48</v>
      </c>
      <c r="J36" s="8"/>
      <c r="K36" s="8"/>
      <c r="M36" s="8">
        <v>7</v>
      </c>
      <c r="N36" s="8">
        <v>7</v>
      </c>
      <c r="O36" s="8">
        <v>7</v>
      </c>
      <c r="P36" s="8">
        <v>7</v>
      </c>
      <c r="Q36" s="29">
        <v>7</v>
      </c>
    </row>
    <row r="37" spans="1:17" ht="12.75">
      <c r="A37" s="22">
        <v>404735</v>
      </c>
      <c r="B37" s="1" t="s">
        <v>5</v>
      </c>
      <c r="C37" s="1" t="s">
        <v>189</v>
      </c>
      <c r="D37" s="8">
        <v>3204.73</v>
      </c>
      <c r="F37" s="8">
        <v>751.01</v>
      </c>
      <c r="G37" s="8">
        <v>765.98</v>
      </c>
      <c r="H37" s="8">
        <v>835.42</v>
      </c>
      <c r="I37" s="8">
        <v>852.32</v>
      </c>
      <c r="J37" s="8"/>
      <c r="K37" s="8"/>
      <c r="M37" s="8">
        <v>8</v>
      </c>
      <c r="N37" s="8">
        <v>8</v>
      </c>
      <c r="O37" s="8">
        <v>9</v>
      </c>
      <c r="P37" s="8">
        <v>10</v>
      </c>
      <c r="Q37" s="29">
        <v>8.75</v>
      </c>
    </row>
    <row r="38" spans="1:17" ht="12.75">
      <c r="A38" s="22">
        <v>404755</v>
      </c>
      <c r="B38" s="1" t="s">
        <v>5</v>
      </c>
      <c r="C38" s="1" t="s">
        <v>189</v>
      </c>
      <c r="D38" s="8">
        <v>271.14</v>
      </c>
      <c r="F38" s="8">
        <v>227.58</v>
      </c>
      <c r="G38" s="8">
        <v>0</v>
      </c>
      <c r="H38" s="8">
        <v>0</v>
      </c>
      <c r="I38" s="8">
        <v>43.56</v>
      </c>
      <c r="J38" s="8"/>
      <c r="K38" s="8"/>
      <c r="M38" s="8">
        <v>2</v>
      </c>
      <c r="N38" s="8">
        <v>0</v>
      </c>
      <c r="O38" s="8">
        <v>0</v>
      </c>
      <c r="P38" s="8">
        <v>2</v>
      </c>
      <c r="Q38" s="29">
        <v>1</v>
      </c>
    </row>
    <row r="39" spans="1:17" ht="12.75">
      <c r="A39" s="22">
        <v>405001</v>
      </c>
      <c r="B39" s="1" t="s">
        <v>5</v>
      </c>
      <c r="C39" s="1" t="s">
        <v>189</v>
      </c>
      <c r="D39" s="8">
        <v>658.74</v>
      </c>
      <c r="F39" s="8">
        <v>165</v>
      </c>
      <c r="G39" s="8">
        <v>164.58</v>
      </c>
      <c r="H39" s="8">
        <v>164.58</v>
      </c>
      <c r="I39" s="8">
        <v>164.58</v>
      </c>
      <c r="J39" s="8"/>
      <c r="K39" s="8"/>
      <c r="M39" s="8">
        <v>2</v>
      </c>
      <c r="N39" s="8">
        <v>2</v>
      </c>
      <c r="O39" s="8">
        <v>2</v>
      </c>
      <c r="P39" s="8">
        <v>2</v>
      </c>
      <c r="Q39" s="29">
        <v>2</v>
      </c>
    </row>
    <row r="40" spans="1:17" ht="12.75">
      <c r="A40" s="22">
        <v>405300</v>
      </c>
      <c r="B40" s="1" t="s">
        <v>5</v>
      </c>
      <c r="C40" s="1" t="s">
        <v>189</v>
      </c>
      <c r="D40" s="8">
        <v>988.11</v>
      </c>
      <c r="F40" s="8">
        <v>247.5</v>
      </c>
      <c r="G40" s="8">
        <v>246.87</v>
      </c>
      <c r="H40" s="8">
        <v>246.87</v>
      </c>
      <c r="I40" s="8">
        <v>246.87</v>
      </c>
      <c r="J40" s="8"/>
      <c r="K40" s="8"/>
      <c r="M40" s="8">
        <v>3</v>
      </c>
      <c r="N40" s="8">
        <v>3</v>
      </c>
      <c r="O40" s="8">
        <v>3</v>
      </c>
      <c r="P40" s="8">
        <v>3</v>
      </c>
      <c r="Q40" s="29">
        <v>3</v>
      </c>
    </row>
    <row r="41" spans="1:17" ht="12.75">
      <c r="A41" s="22">
        <v>405500</v>
      </c>
      <c r="B41" s="1" t="s">
        <v>5</v>
      </c>
      <c r="C41" s="1" t="s">
        <v>189</v>
      </c>
      <c r="D41" s="8">
        <v>660.82</v>
      </c>
      <c r="F41" s="8">
        <v>165</v>
      </c>
      <c r="G41" s="8">
        <v>164.58</v>
      </c>
      <c r="H41" s="8">
        <v>164.58</v>
      </c>
      <c r="I41" s="8">
        <v>166.66</v>
      </c>
      <c r="J41" s="8"/>
      <c r="K41" s="8"/>
      <c r="M41" s="8">
        <v>2</v>
      </c>
      <c r="N41" s="8">
        <v>2</v>
      </c>
      <c r="O41" s="8">
        <v>2</v>
      </c>
      <c r="P41" s="8">
        <v>2</v>
      </c>
      <c r="Q41" s="29">
        <v>2</v>
      </c>
    </row>
    <row r="42" spans="1:17" ht="12.75">
      <c r="A42" s="22">
        <v>405760</v>
      </c>
      <c r="B42" s="1" t="s">
        <v>5</v>
      </c>
      <c r="C42" s="1" t="s">
        <v>189</v>
      </c>
      <c r="D42" s="8">
        <v>1344.99</v>
      </c>
      <c r="F42" s="8">
        <v>337.46</v>
      </c>
      <c r="G42" s="8">
        <v>334.39</v>
      </c>
      <c r="H42" s="8">
        <v>334.99</v>
      </c>
      <c r="I42" s="8">
        <v>338.15</v>
      </c>
      <c r="J42" s="8"/>
      <c r="K42" s="8"/>
      <c r="M42" s="8">
        <v>4</v>
      </c>
      <c r="N42" s="8">
        <v>4</v>
      </c>
      <c r="O42" s="8">
        <v>4</v>
      </c>
      <c r="P42" s="8">
        <v>4</v>
      </c>
      <c r="Q42" s="29">
        <v>4</v>
      </c>
    </row>
    <row r="43" spans="1:17" ht="12.75">
      <c r="A43" s="22">
        <v>406001</v>
      </c>
      <c r="B43" s="1" t="s">
        <v>5</v>
      </c>
      <c r="C43" s="1" t="s">
        <v>189</v>
      </c>
      <c r="D43" s="8">
        <v>1234.59</v>
      </c>
      <c r="F43" s="8">
        <v>309.21</v>
      </c>
      <c r="G43" s="8">
        <v>308.46</v>
      </c>
      <c r="H43" s="8">
        <v>308.46</v>
      </c>
      <c r="I43" s="8">
        <v>308.46</v>
      </c>
      <c r="J43" s="8"/>
      <c r="K43" s="8"/>
      <c r="M43" s="8">
        <v>4</v>
      </c>
      <c r="N43" s="8">
        <v>4</v>
      </c>
      <c r="O43" s="8">
        <v>4</v>
      </c>
      <c r="P43" s="8">
        <v>4</v>
      </c>
      <c r="Q43" s="29">
        <v>4</v>
      </c>
    </row>
    <row r="44" spans="1:17" ht="12.75">
      <c r="A44" s="22">
        <v>406550</v>
      </c>
      <c r="B44" s="1" t="s">
        <v>5</v>
      </c>
      <c r="C44" s="1" t="s">
        <v>189</v>
      </c>
      <c r="D44" s="8">
        <v>329.37</v>
      </c>
      <c r="F44" s="8">
        <v>82.5</v>
      </c>
      <c r="G44" s="8">
        <v>82.29</v>
      </c>
      <c r="H44" s="8">
        <v>82.29</v>
      </c>
      <c r="I44" s="8">
        <v>82.29</v>
      </c>
      <c r="J44" s="8"/>
      <c r="K44" s="8"/>
      <c r="M44" s="8">
        <v>1</v>
      </c>
      <c r="N44" s="8">
        <v>1</v>
      </c>
      <c r="O44" s="8">
        <v>1</v>
      </c>
      <c r="P44" s="8">
        <v>1</v>
      </c>
      <c r="Q44" s="29">
        <v>1</v>
      </c>
    </row>
    <row r="45" spans="1:17" ht="12.75">
      <c r="A45" s="22">
        <v>406600</v>
      </c>
      <c r="B45" s="1" t="s">
        <v>5</v>
      </c>
      <c r="C45" s="1" t="s">
        <v>189</v>
      </c>
      <c r="D45" s="8">
        <v>290.32</v>
      </c>
      <c r="F45" s="8">
        <v>72.76</v>
      </c>
      <c r="G45" s="8">
        <v>72.52</v>
      </c>
      <c r="H45" s="8">
        <v>72.52</v>
      </c>
      <c r="I45" s="8">
        <v>72.52</v>
      </c>
      <c r="J45" s="8"/>
      <c r="K45" s="8"/>
      <c r="M45" s="8">
        <v>1</v>
      </c>
      <c r="N45" s="8">
        <v>1</v>
      </c>
      <c r="O45" s="8">
        <v>1</v>
      </c>
      <c r="P45" s="8">
        <v>1</v>
      </c>
      <c r="Q45" s="29">
        <v>1</v>
      </c>
    </row>
    <row r="46" spans="1:17" ht="12.75">
      <c r="A46" s="22">
        <v>406750</v>
      </c>
      <c r="B46" s="1" t="s">
        <v>5</v>
      </c>
      <c r="C46" s="1" t="s">
        <v>189</v>
      </c>
      <c r="D46" s="8">
        <v>329.37</v>
      </c>
      <c r="F46" s="8">
        <v>82.5</v>
      </c>
      <c r="G46" s="8">
        <v>82.29</v>
      </c>
      <c r="H46" s="8">
        <v>82.29</v>
      </c>
      <c r="I46" s="8">
        <v>82.29</v>
      </c>
      <c r="J46" s="8"/>
      <c r="K46" s="8"/>
      <c r="M46" s="8">
        <v>1</v>
      </c>
      <c r="N46" s="8">
        <v>1</v>
      </c>
      <c r="O46" s="8">
        <v>1</v>
      </c>
      <c r="P46" s="8">
        <v>1</v>
      </c>
      <c r="Q46" s="29">
        <v>1</v>
      </c>
    </row>
    <row r="47" spans="1:17" ht="12.75">
      <c r="A47" s="22">
        <v>407002</v>
      </c>
      <c r="B47" s="1" t="s">
        <v>5</v>
      </c>
      <c r="C47" s="1" t="s">
        <v>189</v>
      </c>
      <c r="D47" s="8">
        <v>5354.77</v>
      </c>
      <c r="F47" s="8">
        <v>1279.03</v>
      </c>
      <c r="G47" s="8">
        <v>1321.15</v>
      </c>
      <c r="H47" s="8">
        <v>1356.74</v>
      </c>
      <c r="I47" s="8">
        <v>1397.85</v>
      </c>
      <c r="J47" s="8"/>
      <c r="K47" s="8"/>
      <c r="M47" s="8">
        <v>16</v>
      </c>
      <c r="N47" s="8">
        <v>17</v>
      </c>
      <c r="O47" s="8">
        <v>17</v>
      </c>
      <c r="P47" s="8">
        <v>18</v>
      </c>
      <c r="Q47" s="29">
        <v>17</v>
      </c>
    </row>
    <row r="48" spans="1:17" ht="12.75">
      <c r="A48" s="22">
        <v>407006</v>
      </c>
      <c r="B48" s="1" t="s">
        <v>5</v>
      </c>
      <c r="C48" s="1" t="s">
        <v>189</v>
      </c>
      <c r="D48" s="8">
        <v>471.05</v>
      </c>
      <c r="F48" s="8">
        <v>117.92</v>
      </c>
      <c r="G48" s="8">
        <v>117.71</v>
      </c>
      <c r="H48" s="8">
        <v>117.71</v>
      </c>
      <c r="I48" s="8">
        <v>117.71</v>
      </c>
      <c r="J48" s="8"/>
      <c r="K48" s="8"/>
      <c r="M48" s="8">
        <v>2</v>
      </c>
      <c r="N48" s="8">
        <v>2</v>
      </c>
      <c r="O48" s="8">
        <v>2</v>
      </c>
      <c r="P48" s="8">
        <v>2</v>
      </c>
      <c r="Q48" s="29">
        <v>2</v>
      </c>
    </row>
    <row r="49" spans="1:17" ht="12.75">
      <c r="A49" s="22">
        <v>407020</v>
      </c>
      <c r="B49" s="1" t="s">
        <v>5</v>
      </c>
      <c r="C49" s="1" t="s">
        <v>189</v>
      </c>
      <c r="D49" s="8">
        <v>1646.85</v>
      </c>
      <c r="F49" s="8">
        <v>412.5</v>
      </c>
      <c r="G49" s="8">
        <v>411.45</v>
      </c>
      <c r="H49" s="8">
        <v>411.45</v>
      </c>
      <c r="I49" s="8">
        <v>411.45</v>
      </c>
      <c r="J49" s="8"/>
      <c r="K49" s="8"/>
      <c r="M49" s="8">
        <v>5</v>
      </c>
      <c r="N49" s="8">
        <v>5</v>
      </c>
      <c r="O49" s="8">
        <v>5</v>
      </c>
      <c r="P49" s="8">
        <v>5</v>
      </c>
      <c r="Q49" s="29">
        <v>5</v>
      </c>
    </row>
    <row r="50" spans="1:17" ht="12.75">
      <c r="A50" s="22">
        <v>407050</v>
      </c>
      <c r="B50" s="1" t="s">
        <v>5</v>
      </c>
      <c r="C50" s="1" t="s">
        <v>189</v>
      </c>
      <c r="D50" s="8">
        <v>902.89</v>
      </c>
      <c r="F50" s="8">
        <v>154.48</v>
      </c>
      <c r="G50" s="8">
        <v>235.59</v>
      </c>
      <c r="H50" s="8">
        <v>256.41</v>
      </c>
      <c r="I50" s="8">
        <v>256.41</v>
      </c>
      <c r="J50" s="8"/>
      <c r="K50" s="8"/>
      <c r="M50" s="8">
        <v>2</v>
      </c>
      <c r="N50" s="8">
        <v>3</v>
      </c>
      <c r="O50" s="8">
        <v>3</v>
      </c>
      <c r="P50" s="8">
        <v>3</v>
      </c>
      <c r="Q50" s="29">
        <v>2.75</v>
      </c>
    </row>
    <row r="51" spans="1:17" ht="12.75">
      <c r="A51" s="22">
        <v>407060</v>
      </c>
      <c r="B51" s="1" t="s">
        <v>5</v>
      </c>
      <c r="C51" s="1" t="s">
        <v>189</v>
      </c>
      <c r="D51" s="8">
        <v>329.37</v>
      </c>
      <c r="F51" s="8">
        <v>82.5</v>
      </c>
      <c r="G51" s="8">
        <v>82.29</v>
      </c>
      <c r="H51" s="8">
        <v>82.29</v>
      </c>
      <c r="I51" s="8">
        <v>82.29</v>
      </c>
      <c r="J51" s="8"/>
      <c r="K51" s="8"/>
      <c r="M51" s="8">
        <v>1</v>
      </c>
      <c r="N51" s="8">
        <v>1</v>
      </c>
      <c r="O51" s="8">
        <v>1</v>
      </c>
      <c r="P51" s="8">
        <v>1</v>
      </c>
      <c r="Q51" s="29">
        <v>1</v>
      </c>
    </row>
    <row r="52" spans="1:17" ht="12.75">
      <c r="A52" s="22">
        <v>407100</v>
      </c>
      <c r="B52" s="1" t="s">
        <v>5</v>
      </c>
      <c r="C52" s="1" t="s">
        <v>189</v>
      </c>
      <c r="D52" s="8">
        <v>373.02</v>
      </c>
      <c r="F52" s="8">
        <v>82.5</v>
      </c>
      <c r="G52" s="8">
        <v>82.29</v>
      </c>
      <c r="H52" s="8">
        <v>82.29</v>
      </c>
      <c r="I52" s="8">
        <v>125.94</v>
      </c>
      <c r="J52" s="8"/>
      <c r="K52" s="8"/>
      <c r="M52" s="8">
        <v>1</v>
      </c>
      <c r="N52" s="8">
        <v>1</v>
      </c>
      <c r="O52" s="8">
        <v>1</v>
      </c>
      <c r="P52" s="8">
        <v>2</v>
      </c>
      <c r="Q52" s="29">
        <v>1.25</v>
      </c>
    </row>
    <row r="53" spans="1:17" ht="12.75">
      <c r="A53" s="22">
        <v>407400</v>
      </c>
      <c r="B53" s="1" t="s">
        <v>5</v>
      </c>
      <c r="C53" s="1" t="s">
        <v>189</v>
      </c>
      <c r="D53" s="8">
        <v>839.01</v>
      </c>
      <c r="F53" s="8">
        <v>101.3</v>
      </c>
      <c r="G53" s="8">
        <v>246.23</v>
      </c>
      <c r="H53" s="8">
        <v>247.44</v>
      </c>
      <c r="I53" s="8">
        <v>244.04</v>
      </c>
      <c r="J53" s="8"/>
      <c r="K53" s="8"/>
      <c r="M53" s="8">
        <v>3</v>
      </c>
      <c r="N53" s="8">
        <v>3</v>
      </c>
      <c r="O53" s="8">
        <v>3</v>
      </c>
      <c r="P53" s="8">
        <v>3</v>
      </c>
      <c r="Q53" s="29">
        <v>3</v>
      </c>
    </row>
    <row r="54" spans="1:17" ht="12.75">
      <c r="A54" s="22">
        <v>407500</v>
      </c>
      <c r="B54" s="1" t="s">
        <v>5</v>
      </c>
      <c r="C54" s="1" t="s">
        <v>189</v>
      </c>
      <c r="D54" s="8">
        <v>918.15</v>
      </c>
      <c r="F54" s="8">
        <v>232.61</v>
      </c>
      <c r="G54" s="8">
        <v>232.08</v>
      </c>
      <c r="H54" s="8">
        <v>227.85</v>
      </c>
      <c r="I54" s="8">
        <v>225.61</v>
      </c>
      <c r="J54" s="8"/>
      <c r="K54" s="8"/>
      <c r="M54" s="8">
        <v>3</v>
      </c>
      <c r="N54" s="8">
        <v>3</v>
      </c>
      <c r="O54" s="8">
        <v>3</v>
      </c>
      <c r="P54" s="8">
        <v>3</v>
      </c>
      <c r="Q54" s="29">
        <v>3</v>
      </c>
    </row>
    <row r="55" spans="1:17" ht="12.75">
      <c r="A55" s="22">
        <v>407550</v>
      </c>
      <c r="B55" s="1" t="s">
        <v>5</v>
      </c>
      <c r="C55" s="1" t="s">
        <v>189</v>
      </c>
      <c r="D55" s="8">
        <v>1005.06</v>
      </c>
      <c r="F55" s="8">
        <v>310.9</v>
      </c>
      <c r="G55" s="8">
        <v>238.88</v>
      </c>
      <c r="H55" s="8">
        <v>232.89</v>
      </c>
      <c r="I55" s="8">
        <v>222.39</v>
      </c>
      <c r="J55" s="8"/>
      <c r="K55" s="8"/>
      <c r="M55" s="8">
        <v>5</v>
      </c>
      <c r="N55" s="8">
        <v>5</v>
      </c>
      <c r="O55" s="8">
        <v>4</v>
      </c>
      <c r="P55" s="8">
        <v>4</v>
      </c>
      <c r="Q55" s="29">
        <v>4.5</v>
      </c>
    </row>
    <row r="56" spans="1:17" ht="12.75">
      <c r="A56" s="22">
        <v>407600</v>
      </c>
      <c r="B56" s="1" t="s">
        <v>5</v>
      </c>
      <c r="C56" s="1" t="s">
        <v>189</v>
      </c>
      <c r="D56" s="8">
        <v>1178.82</v>
      </c>
      <c r="F56" s="8">
        <v>355.15</v>
      </c>
      <c r="G56" s="8">
        <v>239.2</v>
      </c>
      <c r="H56" s="8">
        <v>264.37</v>
      </c>
      <c r="I56" s="8">
        <v>320.1</v>
      </c>
      <c r="J56" s="8"/>
      <c r="K56" s="8"/>
      <c r="M56" s="8">
        <v>5</v>
      </c>
      <c r="N56" s="8">
        <v>3</v>
      </c>
      <c r="O56" s="8">
        <v>4</v>
      </c>
      <c r="P56" s="8">
        <v>4</v>
      </c>
      <c r="Q56" s="29">
        <v>4</v>
      </c>
    </row>
    <row r="57" spans="1:17" ht="12.75">
      <c r="A57" s="22">
        <v>407650</v>
      </c>
      <c r="B57" s="1" t="s">
        <v>5</v>
      </c>
      <c r="C57" s="1" t="s">
        <v>189</v>
      </c>
      <c r="D57" s="8">
        <v>1372.41</v>
      </c>
      <c r="F57" s="8">
        <v>416.32</v>
      </c>
      <c r="G57" s="8">
        <v>318.69</v>
      </c>
      <c r="H57" s="8">
        <v>318.7</v>
      </c>
      <c r="I57" s="8">
        <v>318.7</v>
      </c>
      <c r="J57" s="8"/>
      <c r="K57" s="8"/>
      <c r="M57" s="8">
        <v>6</v>
      </c>
      <c r="N57" s="8">
        <v>4</v>
      </c>
      <c r="O57" s="8">
        <v>4</v>
      </c>
      <c r="P57" s="8">
        <v>4</v>
      </c>
      <c r="Q57" s="29">
        <v>4.5</v>
      </c>
    </row>
    <row r="58" spans="1:17" ht="12.75">
      <c r="A58" s="22">
        <v>407750</v>
      </c>
      <c r="B58" s="1" t="s">
        <v>5</v>
      </c>
      <c r="C58" s="1" t="s">
        <v>189</v>
      </c>
      <c r="D58" s="8">
        <v>1307.36</v>
      </c>
      <c r="F58" s="8">
        <v>284.74</v>
      </c>
      <c r="G58" s="8">
        <v>283.93</v>
      </c>
      <c r="H58" s="8">
        <v>370.39</v>
      </c>
      <c r="I58" s="8">
        <v>368.3</v>
      </c>
      <c r="J58" s="8"/>
      <c r="K58" s="8"/>
      <c r="M58" s="8">
        <v>4</v>
      </c>
      <c r="N58" s="8">
        <v>4</v>
      </c>
      <c r="O58" s="8">
        <v>5</v>
      </c>
      <c r="P58" s="8">
        <v>5</v>
      </c>
      <c r="Q58" s="29">
        <v>4.5</v>
      </c>
    </row>
    <row r="59" spans="1:17" ht="12.75">
      <c r="A59" s="22">
        <v>407800</v>
      </c>
      <c r="B59" s="1" t="s">
        <v>5</v>
      </c>
      <c r="C59" s="1" t="s">
        <v>189</v>
      </c>
      <c r="D59" s="8">
        <v>653.38</v>
      </c>
      <c r="F59" s="8">
        <v>103.02</v>
      </c>
      <c r="G59" s="8">
        <v>184.07</v>
      </c>
      <c r="H59" s="8">
        <v>185.58</v>
      </c>
      <c r="I59" s="8">
        <v>180.71</v>
      </c>
      <c r="J59" s="8"/>
      <c r="K59" s="8"/>
      <c r="M59" s="8">
        <v>2</v>
      </c>
      <c r="N59" s="8">
        <v>3</v>
      </c>
      <c r="O59" s="8">
        <v>3</v>
      </c>
      <c r="P59" s="8">
        <v>3</v>
      </c>
      <c r="Q59" s="29">
        <v>2.75</v>
      </c>
    </row>
    <row r="60" spans="1:17" ht="12.75">
      <c r="A60" s="22">
        <v>408200</v>
      </c>
      <c r="B60" s="1" t="s">
        <v>5</v>
      </c>
      <c r="C60" s="1" t="s">
        <v>189</v>
      </c>
      <c r="D60" s="8">
        <v>988.11</v>
      </c>
      <c r="F60" s="8">
        <v>247.5</v>
      </c>
      <c r="G60" s="8">
        <v>246.87</v>
      </c>
      <c r="H60" s="8">
        <v>246.87</v>
      </c>
      <c r="I60" s="8">
        <v>246.87</v>
      </c>
      <c r="J60" s="8"/>
      <c r="K60" s="8"/>
      <c r="M60" s="8">
        <v>3</v>
      </c>
      <c r="N60" s="8">
        <v>3</v>
      </c>
      <c r="O60" s="8">
        <v>3</v>
      </c>
      <c r="P60" s="8">
        <v>3</v>
      </c>
      <c r="Q60" s="29">
        <v>3</v>
      </c>
    </row>
    <row r="61" spans="1:17" ht="12.75">
      <c r="A61" s="22">
        <v>408502</v>
      </c>
      <c r="B61" s="1" t="s">
        <v>5</v>
      </c>
      <c r="C61" s="1" t="s">
        <v>189</v>
      </c>
      <c r="D61" s="8">
        <v>329.37</v>
      </c>
      <c r="F61" s="8">
        <v>82.5</v>
      </c>
      <c r="G61" s="8">
        <v>82.29</v>
      </c>
      <c r="H61" s="8">
        <v>82.29</v>
      </c>
      <c r="I61" s="8">
        <v>82.29</v>
      </c>
      <c r="J61" s="8"/>
      <c r="K61" s="8"/>
      <c r="M61" s="8">
        <v>1</v>
      </c>
      <c r="N61" s="8">
        <v>1</v>
      </c>
      <c r="O61" s="8">
        <v>1</v>
      </c>
      <c r="P61" s="8">
        <v>1</v>
      </c>
      <c r="Q61" s="29">
        <v>1</v>
      </c>
    </row>
    <row r="62" spans="1:17" ht="12.75">
      <c r="A62" s="22">
        <v>409001</v>
      </c>
      <c r="B62" s="1" t="s">
        <v>5</v>
      </c>
      <c r="C62" s="1" t="s">
        <v>189</v>
      </c>
      <c r="D62" s="8">
        <v>1081.79</v>
      </c>
      <c r="F62" s="8">
        <v>215.32</v>
      </c>
      <c r="G62" s="8">
        <v>223.14</v>
      </c>
      <c r="H62" s="8">
        <v>297.25</v>
      </c>
      <c r="I62" s="8">
        <v>346.08</v>
      </c>
      <c r="J62" s="8"/>
      <c r="K62" s="8"/>
      <c r="M62" s="8">
        <v>4</v>
      </c>
      <c r="N62" s="8">
        <v>5</v>
      </c>
      <c r="O62" s="8">
        <v>5</v>
      </c>
      <c r="P62" s="8">
        <v>6</v>
      </c>
      <c r="Q62" s="29">
        <v>5</v>
      </c>
    </row>
    <row r="63" spans="1:17" ht="12.75">
      <c r="A63" s="22">
        <v>409150</v>
      </c>
      <c r="B63" s="1" t="s">
        <v>5</v>
      </c>
      <c r="C63" s="1" t="s">
        <v>189</v>
      </c>
      <c r="D63" s="8">
        <v>696.83</v>
      </c>
      <c r="F63" s="8">
        <v>174.48</v>
      </c>
      <c r="G63" s="8">
        <v>174.11</v>
      </c>
      <c r="H63" s="8">
        <v>174.12</v>
      </c>
      <c r="I63" s="8">
        <v>174.12</v>
      </c>
      <c r="J63" s="8"/>
      <c r="K63" s="8"/>
      <c r="M63" s="8">
        <v>2</v>
      </c>
      <c r="N63" s="8">
        <v>2</v>
      </c>
      <c r="O63" s="8">
        <v>2</v>
      </c>
      <c r="P63" s="8">
        <v>2</v>
      </c>
      <c r="Q63" s="29">
        <v>2</v>
      </c>
    </row>
    <row r="64" spans="1:17" ht="12.75">
      <c r="A64" s="22">
        <v>409200</v>
      </c>
      <c r="B64" s="1" t="s">
        <v>5</v>
      </c>
      <c r="C64" s="1" t="s">
        <v>189</v>
      </c>
      <c r="D64" s="8">
        <v>389.37</v>
      </c>
      <c r="F64" s="8">
        <v>97.5</v>
      </c>
      <c r="G64" s="8">
        <v>97.29</v>
      </c>
      <c r="H64" s="8">
        <v>97.29</v>
      </c>
      <c r="I64" s="8">
        <v>97.29</v>
      </c>
      <c r="J64" s="8"/>
      <c r="K64" s="8"/>
      <c r="M64" s="8">
        <v>1</v>
      </c>
      <c r="N64" s="8">
        <v>1</v>
      </c>
      <c r="O64" s="8">
        <v>1</v>
      </c>
      <c r="P64" s="8">
        <v>1</v>
      </c>
      <c r="Q64" s="29">
        <v>1</v>
      </c>
    </row>
    <row r="65" spans="1:17" ht="12.75">
      <c r="A65" s="22">
        <v>409250</v>
      </c>
      <c r="B65" s="1" t="s">
        <v>5</v>
      </c>
      <c r="C65" s="1" t="s">
        <v>189</v>
      </c>
      <c r="D65" s="8">
        <v>54.82</v>
      </c>
      <c r="F65" s="8">
        <v>0</v>
      </c>
      <c r="G65" s="8">
        <v>0</v>
      </c>
      <c r="H65" s="8">
        <v>0</v>
      </c>
      <c r="I65" s="8">
        <v>54.82</v>
      </c>
      <c r="J65" s="8"/>
      <c r="K65" s="8"/>
      <c r="M65" s="8">
        <v>0</v>
      </c>
      <c r="N65" s="8">
        <v>0</v>
      </c>
      <c r="O65" s="8">
        <v>0</v>
      </c>
      <c r="P65" s="8">
        <v>1</v>
      </c>
      <c r="Q65" s="29">
        <v>0.25</v>
      </c>
    </row>
    <row r="66" spans="1:17" ht="12.75">
      <c r="A66" s="22">
        <v>409300</v>
      </c>
      <c r="B66" s="1" t="s">
        <v>5</v>
      </c>
      <c r="C66" s="1" t="s">
        <v>189</v>
      </c>
      <c r="D66" s="8">
        <v>1296.1</v>
      </c>
      <c r="F66" s="8">
        <v>346.85</v>
      </c>
      <c r="G66" s="8">
        <v>317.32</v>
      </c>
      <c r="H66" s="8">
        <v>314.6</v>
      </c>
      <c r="I66" s="8">
        <v>317.33</v>
      </c>
      <c r="J66" s="8"/>
      <c r="K66" s="8"/>
      <c r="M66" s="8">
        <v>6</v>
      </c>
      <c r="N66" s="8">
        <v>5</v>
      </c>
      <c r="O66" s="8">
        <v>5</v>
      </c>
      <c r="P66" s="8">
        <v>6</v>
      </c>
      <c r="Q66" s="29">
        <v>5.5</v>
      </c>
    </row>
    <row r="67" spans="1:17" ht="12.75">
      <c r="A67" s="22">
        <v>409305</v>
      </c>
      <c r="B67" s="1" t="s">
        <v>5</v>
      </c>
      <c r="C67" s="1" t="s">
        <v>189</v>
      </c>
      <c r="D67" s="8">
        <v>289.45</v>
      </c>
      <c r="F67" s="8">
        <v>71.98</v>
      </c>
      <c r="G67" s="8">
        <v>71.82</v>
      </c>
      <c r="H67" s="8">
        <v>72.43</v>
      </c>
      <c r="I67" s="8">
        <v>73.22</v>
      </c>
      <c r="J67" s="8"/>
      <c r="K67" s="8"/>
      <c r="M67" s="8">
        <v>1</v>
      </c>
      <c r="N67" s="8">
        <v>1</v>
      </c>
      <c r="O67" s="8">
        <v>1</v>
      </c>
      <c r="P67" s="8">
        <v>1</v>
      </c>
      <c r="Q67" s="29">
        <v>1</v>
      </c>
    </row>
    <row r="68" spans="1:17" ht="12.75">
      <c r="A68" s="22">
        <v>409320</v>
      </c>
      <c r="B68" s="1" t="s">
        <v>5</v>
      </c>
      <c r="C68" s="1" t="s">
        <v>189</v>
      </c>
      <c r="D68" s="8">
        <v>329.37</v>
      </c>
      <c r="F68" s="8">
        <v>82.5</v>
      </c>
      <c r="G68" s="8">
        <v>82.29</v>
      </c>
      <c r="H68" s="8">
        <v>82.29</v>
      </c>
      <c r="I68" s="8">
        <v>82.29</v>
      </c>
      <c r="J68" s="8"/>
      <c r="K68" s="8"/>
      <c r="M68" s="8">
        <v>1</v>
      </c>
      <c r="N68" s="8">
        <v>1</v>
      </c>
      <c r="O68" s="8">
        <v>1</v>
      </c>
      <c r="P68" s="8">
        <v>1</v>
      </c>
      <c r="Q68" s="29">
        <v>1</v>
      </c>
    </row>
    <row r="69" spans="1:17" ht="12.75">
      <c r="A69" s="22">
        <v>500000</v>
      </c>
      <c r="B69" s="1" t="s">
        <v>0</v>
      </c>
      <c r="C69" s="1" t="s">
        <v>190</v>
      </c>
      <c r="D69" s="8">
        <v>451.05</v>
      </c>
      <c r="F69" s="8">
        <v>112.92</v>
      </c>
      <c r="G69" s="8">
        <v>112.71</v>
      </c>
      <c r="H69" s="8">
        <v>112.71</v>
      </c>
      <c r="I69" s="8">
        <v>112.71</v>
      </c>
      <c r="J69" s="8"/>
      <c r="K69" s="8"/>
      <c r="M69" s="8">
        <v>2</v>
      </c>
      <c r="N69" s="8">
        <v>2</v>
      </c>
      <c r="O69" s="8">
        <v>2</v>
      </c>
      <c r="P69" s="8">
        <v>2</v>
      </c>
      <c r="Q69" s="29">
        <v>2</v>
      </c>
    </row>
    <row r="70" spans="1:17" ht="12.75">
      <c r="A70" s="22">
        <v>500200</v>
      </c>
      <c r="B70" s="1" t="s">
        <v>0</v>
      </c>
      <c r="C70" s="1" t="s">
        <v>190</v>
      </c>
      <c r="D70" s="8">
        <v>1395.49</v>
      </c>
      <c r="F70" s="8">
        <v>342.59</v>
      </c>
      <c r="G70" s="8">
        <v>327.74</v>
      </c>
      <c r="H70" s="8">
        <v>322.59</v>
      </c>
      <c r="I70" s="8">
        <v>402.57</v>
      </c>
      <c r="J70" s="8"/>
      <c r="K70" s="8"/>
      <c r="M70" s="8">
        <v>5</v>
      </c>
      <c r="N70" s="8">
        <v>5</v>
      </c>
      <c r="O70" s="8">
        <v>5</v>
      </c>
      <c r="P70" s="8">
        <v>6</v>
      </c>
      <c r="Q70" s="29">
        <v>5.25</v>
      </c>
    </row>
    <row r="71" spans="1:17" ht="12.75">
      <c r="A71" s="22">
        <v>501000</v>
      </c>
      <c r="B71" s="1" t="s">
        <v>0</v>
      </c>
      <c r="C71" s="1" t="s">
        <v>190</v>
      </c>
      <c r="D71" s="8">
        <v>57.3</v>
      </c>
      <c r="F71" s="8">
        <v>0</v>
      </c>
      <c r="G71" s="8">
        <v>0</v>
      </c>
      <c r="H71" s="8">
        <v>0</v>
      </c>
      <c r="I71" s="8">
        <v>57.3</v>
      </c>
      <c r="J71" s="8"/>
      <c r="K71" s="8"/>
      <c r="M71" s="8">
        <v>0</v>
      </c>
      <c r="N71" s="8">
        <v>0</v>
      </c>
      <c r="O71" s="8">
        <v>0</v>
      </c>
      <c r="P71" s="8">
        <v>2</v>
      </c>
      <c r="Q71" s="29">
        <v>0.5</v>
      </c>
    </row>
    <row r="72" spans="1:17" ht="12.75">
      <c r="A72" s="22">
        <v>501200</v>
      </c>
      <c r="B72" s="1" t="s">
        <v>0</v>
      </c>
      <c r="C72" s="1" t="s">
        <v>190</v>
      </c>
      <c r="D72" s="8">
        <v>754.97</v>
      </c>
      <c r="F72" s="8">
        <v>193.6</v>
      </c>
      <c r="G72" s="8">
        <v>197.47</v>
      </c>
      <c r="H72" s="8">
        <v>188.21</v>
      </c>
      <c r="I72" s="8">
        <v>175.69</v>
      </c>
      <c r="J72" s="8"/>
      <c r="K72" s="8"/>
      <c r="M72" s="8">
        <v>3</v>
      </c>
      <c r="N72" s="8">
        <v>3</v>
      </c>
      <c r="O72" s="8">
        <v>3</v>
      </c>
      <c r="P72" s="8">
        <v>3</v>
      </c>
      <c r="Q72" s="29">
        <v>3</v>
      </c>
    </row>
    <row r="73" spans="1:17" ht="12.75">
      <c r="A73" s="22">
        <v>501400</v>
      </c>
      <c r="B73" s="1" t="s">
        <v>0</v>
      </c>
      <c r="C73" s="1" t="s">
        <v>190</v>
      </c>
      <c r="D73" s="8">
        <v>987.51</v>
      </c>
      <c r="F73" s="8">
        <v>273.73</v>
      </c>
      <c r="G73" s="8">
        <v>273.4</v>
      </c>
      <c r="H73" s="8">
        <v>275.6</v>
      </c>
      <c r="I73" s="8">
        <v>164.78</v>
      </c>
      <c r="J73" s="8"/>
      <c r="K73" s="8"/>
      <c r="M73" s="8">
        <v>3</v>
      </c>
      <c r="N73" s="8">
        <v>3</v>
      </c>
      <c r="O73" s="8">
        <v>3</v>
      </c>
      <c r="P73" s="8">
        <v>2</v>
      </c>
      <c r="Q73" s="29">
        <v>2.75</v>
      </c>
    </row>
    <row r="74" spans="1:17" ht="12.75">
      <c r="A74" s="22">
        <v>501500</v>
      </c>
      <c r="B74" s="1" t="s">
        <v>0</v>
      </c>
      <c r="C74" s="1" t="s">
        <v>190</v>
      </c>
      <c r="D74" s="8">
        <v>2844.89</v>
      </c>
      <c r="F74" s="8">
        <v>749.76</v>
      </c>
      <c r="G74" s="8">
        <v>741.37</v>
      </c>
      <c r="H74" s="8">
        <v>723.78</v>
      </c>
      <c r="I74" s="8">
        <v>629.98</v>
      </c>
      <c r="J74" s="8"/>
      <c r="K74" s="8"/>
      <c r="M74" s="8">
        <v>7</v>
      </c>
      <c r="N74" s="8">
        <v>6</v>
      </c>
      <c r="O74" s="8">
        <v>6</v>
      </c>
      <c r="P74" s="8">
        <v>6</v>
      </c>
      <c r="Q74" s="29">
        <v>6.25</v>
      </c>
    </row>
    <row r="75" spans="1:17" ht="12.75">
      <c r="A75" s="22">
        <v>502202</v>
      </c>
      <c r="B75" s="1" t="s">
        <v>0</v>
      </c>
      <c r="C75" s="1" t="s">
        <v>190</v>
      </c>
      <c r="D75" s="8">
        <v>2615.15</v>
      </c>
      <c r="F75" s="8">
        <v>622.63</v>
      </c>
      <c r="G75" s="8">
        <v>639.24</v>
      </c>
      <c r="H75" s="8">
        <v>645.89</v>
      </c>
      <c r="I75" s="8">
        <v>707.39</v>
      </c>
      <c r="J75" s="8"/>
      <c r="K75" s="8"/>
      <c r="M75" s="8">
        <v>7</v>
      </c>
      <c r="N75" s="8">
        <v>7</v>
      </c>
      <c r="O75" s="8">
        <v>8</v>
      </c>
      <c r="P75" s="8">
        <v>8</v>
      </c>
      <c r="Q75" s="29">
        <v>7.5</v>
      </c>
    </row>
    <row r="76" spans="1:17" ht="12.75">
      <c r="A76" s="22">
        <v>506000</v>
      </c>
      <c r="B76" s="1" t="s">
        <v>0</v>
      </c>
      <c r="C76" s="1" t="s">
        <v>190</v>
      </c>
      <c r="D76" s="8">
        <v>2616.41</v>
      </c>
      <c r="F76" s="8">
        <v>581.02</v>
      </c>
      <c r="G76" s="8">
        <v>654.75</v>
      </c>
      <c r="H76" s="8">
        <v>397.26</v>
      </c>
      <c r="I76" s="8">
        <v>983.38</v>
      </c>
      <c r="J76" s="8"/>
      <c r="K76" s="8"/>
      <c r="M76" s="8">
        <v>6</v>
      </c>
      <c r="N76" s="8">
        <v>7</v>
      </c>
      <c r="O76" s="8">
        <v>5</v>
      </c>
      <c r="P76" s="8">
        <v>11</v>
      </c>
      <c r="Q76" s="29">
        <v>7.25</v>
      </c>
    </row>
    <row r="77" spans="1:17" ht="12.75">
      <c r="A77" s="22">
        <v>506210</v>
      </c>
      <c r="B77" s="1" t="s">
        <v>0</v>
      </c>
      <c r="C77" s="1" t="s">
        <v>190</v>
      </c>
      <c r="D77" s="8">
        <v>5708.9</v>
      </c>
      <c r="F77" s="8">
        <v>1197.21</v>
      </c>
      <c r="G77" s="8">
        <v>1184.33</v>
      </c>
      <c r="H77" s="8">
        <v>1585.19</v>
      </c>
      <c r="I77" s="8">
        <v>1742.17</v>
      </c>
      <c r="J77" s="8"/>
      <c r="K77" s="8"/>
      <c r="M77" s="8">
        <v>13</v>
      </c>
      <c r="N77" s="8">
        <v>13</v>
      </c>
      <c r="O77" s="8">
        <v>17</v>
      </c>
      <c r="P77" s="8">
        <v>18</v>
      </c>
      <c r="Q77" s="29">
        <v>15.25</v>
      </c>
    </row>
    <row r="78" spans="1:17" ht="12.75">
      <c r="A78" s="22">
        <v>507000</v>
      </c>
      <c r="B78" s="1" t="s">
        <v>0</v>
      </c>
      <c r="C78" s="1" t="s">
        <v>190</v>
      </c>
      <c r="D78" s="8">
        <v>7119.58</v>
      </c>
      <c r="F78" s="8">
        <v>2074.54</v>
      </c>
      <c r="G78" s="8">
        <v>2145.5</v>
      </c>
      <c r="H78" s="8">
        <v>1731.44</v>
      </c>
      <c r="I78" s="8">
        <v>1168.1</v>
      </c>
      <c r="J78" s="8"/>
      <c r="K78" s="8"/>
      <c r="M78" s="8">
        <v>17</v>
      </c>
      <c r="N78" s="8">
        <v>17</v>
      </c>
      <c r="O78" s="8">
        <v>17</v>
      </c>
      <c r="P78" s="8">
        <v>11</v>
      </c>
      <c r="Q78" s="29">
        <v>15.5</v>
      </c>
    </row>
    <row r="79" spans="1:17" ht="12.75">
      <c r="A79" s="22">
        <v>509000</v>
      </c>
      <c r="B79" s="1" t="s">
        <v>0</v>
      </c>
      <c r="C79" s="1" t="s">
        <v>190</v>
      </c>
      <c r="D79" s="8">
        <v>247.46</v>
      </c>
      <c r="F79" s="8">
        <v>61.98</v>
      </c>
      <c r="G79" s="8">
        <v>61.82</v>
      </c>
      <c r="H79" s="8">
        <v>61.83</v>
      </c>
      <c r="I79" s="8">
        <v>61.83</v>
      </c>
      <c r="J79" s="8"/>
      <c r="K79" s="8"/>
      <c r="M79" s="8">
        <v>1</v>
      </c>
      <c r="N79" s="8">
        <v>1</v>
      </c>
      <c r="O79" s="8">
        <v>1</v>
      </c>
      <c r="P79" s="8">
        <v>1</v>
      </c>
      <c r="Q79" s="29">
        <v>1</v>
      </c>
    </row>
    <row r="80" spans="1:17" ht="12.75">
      <c r="A80" s="22">
        <v>702000</v>
      </c>
      <c r="B80" s="1" t="s">
        <v>4</v>
      </c>
      <c r="C80" s="1" t="s">
        <v>192</v>
      </c>
      <c r="D80" s="8">
        <v>658.74</v>
      </c>
      <c r="F80" s="8">
        <v>165</v>
      </c>
      <c r="G80" s="8">
        <v>164.58</v>
      </c>
      <c r="H80" s="8">
        <v>164.58</v>
      </c>
      <c r="I80" s="8">
        <v>164.58</v>
      </c>
      <c r="J80" s="8"/>
      <c r="K80" s="8"/>
      <c r="M80" s="8">
        <v>2</v>
      </c>
      <c r="N80" s="8">
        <v>2</v>
      </c>
      <c r="O80" s="8">
        <v>2</v>
      </c>
      <c r="P80" s="8">
        <v>2</v>
      </c>
      <c r="Q80" s="29">
        <v>2</v>
      </c>
    </row>
    <row r="81" spans="1:17" ht="12.75">
      <c r="A81" s="22">
        <v>703001</v>
      </c>
      <c r="B81" s="1" t="s">
        <v>7</v>
      </c>
      <c r="C81" s="1" t="s">
        <v>9</v>
      </c>
      <c r="D81" s="8">
        <v>797.75</v>
      </c>
      <c r="F81" s="8">
        <v>151.92</v>
      </c>
      <c r="G81" s="8">
        <v>161.53</v>
      </c>
      <c r="H81" s="8">
        <v>242.15</v>
      </c>
      <c r="I81" s="8">
        <v>242.15</v>
      </c>
      <c r="J81" s="8"/>
      <c r="K81" s="8"/>
      <c r="M81" s="8">
        <v>1</v>
      </c>
      <c r="N81" s="8">
        <v>3</v>
      </c>
      <c r="O81" s="8">
        <v>3</v>
      </c>
      <c r="P81" s="8">
        <v>3</v>
      </c>
      <c r="Q81" s="29">
        <v>2.5</v>
      </c>
    </row>
    <row r="82" spans="1:17" ht="12.75">
      <c r="A82" s="22">
        <v>704000</v>
      </c>
      <c r="B82" s="1" t="s">
        <v>4</v>
      </c>
      <c r="C82" s="1" t="s">
        <v>192</v>
      </c>
      <c r="D82" s="8">
        <v>272.46</v>
      </c>
      <c r="F82" s="8">
        <v>72.72</v>
      </c>
      <c r="G82" s="8">
        <v>61.38</v>
      </c>
      <c r="H82" s="8">
        <v>72.64</v>
      </c>
      <c r="I82" s="8">
        <v>65.72</v>
      </c>
      <c r="J82" s="8"/>
      <c r="K82" s="8"/>
      <c r="M82" s="8">
        <v>1</v>
      </c>
      <c r="N82" s="8">
        <v>1</v>
      </c>
      <c r="O82" s="8">
        <v>1</v>
      </c>
      <c r="P82" s="8">
        <v>1</v>
      </c>
      <c r="Q82" s="29">
        <v>1</v>
      </c>
    </row>
    <row r="83" spans="1:17" ht="12.75">
      <c r="A83" s="1">
        <v>704050</v>
      </c>
      <c r="B83" s="1" t="s">
        <v>4</v>
      </c>
      <c r="C83" s="1" t="s">
        <v>192</v>
      </c>
      <c r="D83" s="8">
        <v>679.69</v>
      </c>
      <c r="F83" s="8">
        <v>170.26</v>
      </c>
      <c r="G83" s="8">
        <v>169.81</v>
      </c>
      <c r="H83" s="8">
        <v>169.81</v>
      </c>
      <c r="I83" s="8">
        <v>169.81</v>
      </c>
      <c r="J83" s="8"/>
      <c r="K83" s="8"/>
      <c r="M83" s="8">
        <v>2</v>
      </c>
      <c r="N83" s="8">
        <v>2</v>
      </c>
      <c r="O83" s="8">
        <v>2</v>
      </c>
      <c r="P83" s="8">
        <v>2</v>
      </c>
      <c r="Q83" s="29">
        <v>2</v>
      </c>
    </row>
    <row r="84" spans="1:17" ht="12.75">
      <c r="A84" s="22">
        <v>704060</v>
      </c>
      <c r="B84" s="1" t="s">
        <v>3</v>
      </c>
      <c r="C84" s="1" t="s">
        <v>193</v>
      </c>
      <c r="D84" s="8">
        <v>268.75</v>
      </c>
      <c r="F84" s="8">
        <v>21.88</v>
      </c>
      <c r="G84" s="8">
        <v>82.29</v>
      </c>
      <c r="H84" s="8">
        <v>82.29</v>
      </c>
      <c r="I84" s="8">
        <v>82.29</v>
      </c>
      <c r="J84" s="8"/>
      <c r="K84" s="8"/>
      <c r="M84" s="8">
        <v>1</v>
      </c>
      <c r="N84" s="8">
        <v>1</v>
      </c>
      <c r="O84" s="8">
        <v>1</v>
      </c>
      <c r="P84" s="8">
        <v>1</v>
      </c>
      <c r="Q84" s="29">
        <v>1</v>
      </c>
    </row>
    <row r="85" spans="1:17" ht="12.75">
      <c r="A85" s="22">
        <v>705300</v>
      </c>
      <c r="B85" s="1" t="s">
        <v>3</v>
      </c>
      <c r="C85" s="1" t="s">
        <v>193</v>
      </c>
      <c r="D85" s="8">
        <v>754.27</v>
      </c>
      <c r="F85" s="8">
        <v>218.73</v>
      </c>
      <c r="G85" s="8">
        <v>215.94</v>
      </c>
      <c r="H85" s="8">
        <v>215.48</v>
      </c>
      <c r="I85" s="8">
        <v>104.12</v>
      </c>
      <c r="J85" s="8"/>
      <c r="K85" s="8"/>
      <c r="M85" s="8">
        <v>3</v>
      </c>
      <c r="N85" s="8">
        <v>3</v>
      </c>
      <c r="O85" s="8">
        <v>3</v>
      </c>
      <c r="P85" s="8">
        <v>2</v>
      </c>
      <c r="Q85" s="29">
        <v>2.75</v>
      </c>
    </row>
    <row r="86" spans="1:17" ht="12.75">
      <c r="A86" s="22">
        <v>705500</v>
      </c>
      <c r="B86" s="1" t="s">
        <v>4</v>
      </c>
      <c r="C86" s="1" t="s">
        <v>192</v>
      </c>
      <c r="D86" s="8">
        <v>329.37</v>
      </c>
      <c r="F86" s="8">
        <v>82.5</v>
      </c>
      <c r="G86" s="8">
        <v>82.29</v>
      </c>
      <c r="H86" s="8">
        <v>82.29</v>
      </c>
      <c r="I86" s="8">
        <v>82.29</v>
      </c>
      <c r="J86" s="8"/>
      <c r="K86" s="8"/>
      <c r="M86" s="8">
        <v>1</v>
      </c>
      <c r="N86" s="8">
        <v>1</v>
      </c>
      <c r="O86" s="8">
        <v>1</v>
      </c>
      <c r="P86" s="8">
        <v>1</v>
      </c>
      <c r="Q86" s="29">
        <v>1</v>
      </c>
    </row>
    <row r="87" spans="1:17" ht="12.75">
      <c r="A87" s="22">
        <v>706402</v>
      </c>
      <c r="B87" s="1" t="s">
        <v>4</v>
      </c>
      <c r="C87" s="1" t="s">
        <v>192</v>
      </c>
      <c r="D87" s="8">
        <v>212.09</v>
      </c>
      <c r="F87" s="8">
        <v>103.93</v>
      </c>
      <c r="G87" s="8">
        <v>35.9</v>
      </c>
      <c r="H87" s="8">
        <v>36.36</v>
      </c>
      <c r="I87" s="8">
        <v>35.9</v>
      </c>
      <c r="J87" s="8"/>
      <c r="K87" s="8"/>
      <c r="M87" s="8">
        <v>2</v>
      </c>
      <c r="N87" s="8">
        <v>1</v>
      </c>
      <c r="O87" s="8">
        <v>1</v>
      </c>
      <c r="P87" s="8">
        <v>1</v>
      </c>
      <c r="Q87" s="29">
        <v>1.25</v>
      </c>
    </row>
    <row r="88" spans="1:17" ht="12.75">
      <c r="A88" s="22">
        <v>706403</v>
      </c>
      <c r="B88" s="1" t="s">
        <v>4</v>
      </c>
      <c r="C88" s="1" t="s">
        <v>192</v>
      </c>
      <c r="D88" s="8">
        <v>2126.91</v>
      </c>
      <c r="F88" s="8">
        <v>627.44</v>
      </c>
      <c r="G88" s="8">
        <v>664.31</v>
      </c>
      <c r="H88" s="8">
        <v>671.48</v>
      </c>
      <c r="I88" s="8">
        <v>163.68</v>
      </c>
      <c r="J88" s="8"/>
      <c r="K88" s="8"/>
      <c r="M88" s="8">
        <v>11</v>
      </c>
      <c r="N88" s="8">
        <v>11</v>
      </c>
      <c r="O88" s="8">
        <v>12</v>
      </c>
      <c r="P88" s="8">
        <v>11</v>
      </c>
      <c r="Q88" s="29">
        <v>11.25</v>
      </c>
    </row>
    <row r="89" spans="1:17" ht="12.75">
      <c r="A89" s="22">
        <v>706405</v>
      </c>
      <c r="B89" s="1" t="s">
        <v>4</v>
      </c>
      <c r="C89" s="1" t="s">
        <v>192</v>
      </c>
      <c r="D89" s="8">
        <v>5993.04</v>
      </c>
      <c r="F89" s="8">
        <v>1443.24</v>
      </c>
      <c r="G89" s="8">
        <v>1525.35</v>
      </c>
      <c r="H89" s="8">
        <v>1820.75</v>
      </c>
      <c r="I89" s="8">
        <v>1203.7</v>
      </c>
      <c r="J89" s="8"/>
      <c r="K89" s="8"/>
      <c r="M89" s="8">
        <v>30</v>
      </c>
      <c r="N89" s="8">
        <v>34</v>
      </c>
      <c r="O89" s="8">
        <v>37</v>
      </c>
      <c r="P89" s="8">
        <v>34</v>
      </c>
      <c r="Q89" s="29">
        <v>33.75</v>
      </c>
    </row>
    <row r="90" spans="1:17" ht="12.75">
      <c r="A90" s="22">
        <v>707000</v>
      </c>
      <c r="B90" s="1" t="s">
        <v>7</v>
      </c>
      <c r="C90" s="1" t="s">
        <v>9</v>
      </c>
      <c r="D90" s="8">
        <v>1031.31</v>
      </c>
      <c r="F90" s="8">
        <v>257.89</v>
      </c>
      <c r="G90" s="8">
        <v>256.86</v>
      </c>
      <c r="H90" s="8">
        <v>258.58</v>
      </c>
      <c r="I90" s="8">
        <v>257.98</v>
      </c>
      <c r="J90" s="8"/>
      <c r="K90" s="8"/>
      <c r="M90" s="8">
        <v>3</v>
      </c>
      <c r="N90" s="8">
        <v>3</v>
      </c>
      <c r="O90" s="8">
        <v>3</v>
      </c>
      <c r="P90" s="8">
        <v>3</v>
      </c>
      <c r="Q90" s="29">
        <v>3</v>
      </c>
    </row>
    <row r="91" spans="1:17" ht="12.75">
      <c r="A91" s="22">
        <v>708400</v>
      </c>
      <c r="B91" s="1" t="s">
        <v>4</v>
      </c>
      <c r="C91" s="1" t="s">
        <v>192</v>
      </c>
      <c r="D91" s="8">
        <v>658.74</v>
      </c>
      <c r="F91" s="8">
        <v>165</v>
      </c>
      <c r="G91" s="8">
        <v>164.58</v>
      </c>
      <c r="H91" s="8">
        <v>164.58</v>
      </c>
      <c r="I91" s="8">
        <v>164.58</v>
      </c>
      <c r="J91" s="8"/>
      <c r="K91" s="8"/>
      <c r="M91" s="8">
        <v>2</v>
      </c>
      <c r="N91" s="8">
        <v>2</v>
      </c>
      <c r="O91" s="8">
        <v>2</v>
      </c>
      <c r="P91" s="8">
        <v>2</v>
      </c>
      <c r="Q91" s="29">
        <v>2</v>
      </c>
    </row>
    <row r="92" spans="1:17" ht="12.75">
      <c r="A92" s="22">
        <v>709100</v>
      </c>
      <c r="B92" s="1" t="s">
        <v>3</v>
      </c>
      <c r="C92" s="1" t="s">
        <v>194</v>
      </c>
      <c r="D92" s="8">
        <v>133.54</v>
      </c>
      <c r="F92" s="8">
        <v>0</v>
      </c>
      <c r="G92" s="8">
        <v>0</v>
      </c>
      <c r="H92" s="8">
        <v>0</v>
      </c>
      <c r="I92" s="8">
        <v>133.54</v>
      </c>
      <c r="J92" s="8"/>
      <c r="K92" s="8"/>
      <c r="M92" s="8">
        <v>0</v>
      </c>
      <c r="N92" s="8">
        <v>0</v>
      </c>
      <c r="O92" s="8">
        <v>0</v>
      </c>
      <c r="P92" s="8">
        <v>2</v>
      </c>
      <c r="Q92" s="29">
        <v>0.5</v>
      </c>
    </row>
    <row r="93" spans="1:17" ht="12.75">
      <c r="A93" s="22">
        <v>709102</v>
      </c>
      <c r="B93" s="1" t="s">
        <v>3</v>
      </c>
      <c r="C93" s="1" t="s">
        <v>193</v>
      </c>
      <c r="D93" s="8">
        <v>336.67</v>
      </c>
      <c r="F93" s="8">
        <v>82.5</v>
      </c>
      <c r="G93" s="8">
        <v>120.98</v>
      </c>
      <c r="H93" s="8">
        <v>133.19</v>
      </c>
      <c r="I93" s="8">
        <v>0</v>
      </c>
      <c r="J93" s="8"/>
      <c r="K93" s="8"/>
      <c r="M93" s="8">
        <v>1</v>
      </c>
      <c r="N93" s="8">
        <v>2</v>
      </c>
      <c r="O93" s="8">
        <v>2</v>
      </c>
      <c r="P93" s="8">
        <v>0</v>
      </c>
      <c r="Q93" s="29">
        <v>1.25</v>
      </c>
    </row>
    <row r="94" spans="1:17" ht="12.75">
      <c r="A94" s="22">
        <v>709104</v>
      </c>
      <c r="B94" s="1" t="s">
        <v>3</v>
      </c>
      <c r="C94" s="1" t="s">
        <v>193</v>
      </c>
      <c r="D94" s="8">
        <v>225.47</v>
      </c>
      <c r="F94" s="8">
        <v>67.96</v>
      </c>
      <c r="G94" s="8">
        <v>83.59</v>
      </c>
      <c r="H94" s="8">
        <v>73.92</v>
      </c>
      <c r="I94" s="8">
        <v>0</v>
      </c>
      <c r="J94" s="8"/>
      <c r="K94" s="8"/>
      <c r="M94" s="8">
        <v>1</v>
      </c>
      <c r="N94" s="8">
        <v>1</v>
      </c>
      <c r="O94" s="8">
        <v>1</v>
      </c>
      <c r="P94" s="8">
        <v>0</v>
      </c>
      <c r="Q94" s="29">
        <v>0.75</v>
      </c>
    </row>
    <row r="95" spans="1:17" ht="12.75">
      <c r="A95" s="22">
        <v>709105</v>
      </c>
      <c r="B95" s="1" t="s">
        <v>3</v>
      </c>
      <c r="C95" s="1" t="s">
        <v>194</v>
      </c>
      <c r="D95" s="8">
        <v>234.87</v>
      </c>
      <c r="F95" s="8">
        <v>25.42</v>
      </c>
      <c r="G95" s="8">
        <v>25.42</v>
      </c>
      <c r="H95" s="8">
        <v>25.42</v>
      </c>
      <c r="I95" s="8">
        <v>158.61</v>
      </c>
      <c r="J95" s="8"/>
      <c r="K95" s="8"/>
      <c r="M95" s="8">
        <v>1</v>
      </c>
      <c r="N95" s="8">
        <v>1</v>
      </c>
      <c r="O95" s="8">
        <v>1</v>
      </c>
      <c r="P95" s="8">
        <v>3</v>
      </c>
      <c r="Q95" s="29">
        <v>1.5</v>
      </c>
    </row>
    <row r="96" spans="1:17" ht="12.75">
      <c r="A96" s="22">
        <v>709120</v>
      </c>
      <c r="B96" s="1" t="s">
        <v>3</v>
      </c>
      <c r="C96" s="1" t="s">
        <v>194</v>
      </c>
      <c r="D96" s="8">
        <v>22.43</v>
      </c>
      <c r="F96" s="8">
        <v>11.18</v>
      </c>
      <c r="G96" s="8">
        <v>11.25</v>
      </c>
      <c r="H96" s="8">
        <v>0</v>
      </c>
      <c r="I96" s="8">
        <v>0</v>
      </c>
      <c r="J96" s="8"/>
      <c r="K96" s="8"/>
      <c r="M96" s="8">
        <v>1</v>
      </c>
      <c r="N96" s="8">
        <v>1</v>
      </c>
      <c r="O96" s="8">
        <v>0</v>
      </c>
      <c r="P96" s="8">
        <v>0</v>
      </c>
      <c r="Q96" s="29">
        <v>0.5</v>
      </c>
    </row>
    <row r="97" spans="1:17" ht="12.75">
      <c r="A97" s="22">
        <v>709124</v>
      </c>
      <c r="B97" s="1" t="s">
        <v>3</v>
      </c>
      <c r="C97" s="1" t="s">
        <v>194</v>
      </c>
      <c r="D97" s="8">
        <v>121.26</v>
      </c>
      <c r="F97" s="8">
        <v>40.42</v>
      </c>
      <c r="G97" s="8">
        <v>40.42</v>
      </c>
      <c r="H97" s="8">
        <v>40.42</v>
      </c>
      <c r="I97" s="8">
        <v>0</v>
      </c>
      <c r="J97" s="8"/>
      <c r="K97" s="8"/>
      <c r="M97" s="8">
        <v>1</v>
      </c>
      <c r="N97" s="8">
        <v>1</v>
      </c>
      <c r="O97" s="8">
        <v>1</v>
      </c>
      <c r="P97" s="8">
        <v>0</v>
      </c>
      <c r="Q97" s="29">
        <v>0.75</v>
      </c>
    </row>
    <row r="98" spans="1:17" ht="12.75">
      <c r="A98" s="22">
        <v>709130</v>
      </c>
      <c r="B98" s="1" t="s">
        <v>3</v>
      </c>
      <c r="C98" s="1" t="s">
        <v>194</v>
      </c>
      <c r="D98" s="8">
        <v>40.42</v>
      </c>
      <c r="F98" s="8">
        <v>0</v>
      </c>
      <c r="G98" s="8">
        <v>0</v>
      </c>
      <c r="H98" s="8">
        <v>0</v>
      </c>
      <c r="I98" s="8">
        <v>40.42</v>
      </c>
      <c r="J98" s="8"/>
      <c r="K98" s="8"/>
      <c r="M98" s="8">
        <v>0</v>
      </c>
      <c r="N98" s="8">
        <v>0</v>
      </c>
      <c r="O98" s="8">
        <v>0</v>
      </c>
      <c r="P98" s="8">
        <v>1</v>
      </c>
      <c r="Q98" s="29">
        <v>0.25</v>
      </c>
    </row>
    <row r="99" spans="1:17" ht="12.75">
      <c r="A99" s="22">
        <v>709155</v>
      </c>
      <c r="B99" s="1" t="s">
        <v>3</v>
      </c>
      <c r="C99" s="1" t="s">
        <v>194</v>
      </c>
      <c r="D99" s="8">
        <v>3843.42</v>
      </c>
      <c r="F99" s="8">
        <v>905.41</v>
      </c>
      <c r="G99" s="8">
        <v>935.59</v>
      </c>
      <c r="H99" s="8">
        <v>999.37</v>
      </c>
      <c r="I99" s="8">
        <v>1003.05</v>
      </c>
      <c r="J99" s="8"/>
      <c r="K99" s="8"/>
      <c r="M99" s="8">
        <v>16</v>
      </c>
      <c r="N99" s="8">
        <v>17</v>
      </c>
      <c r="O99" s="8">
        <v>18</v>
      </c>
      <c r="P99" s="8">
        <v>18</v>
      </c>
      <c r="Q99" s="29">
        <v>17.25</v>
      </c>
    </row>
    <row r="100" spans="1:17" ht="12.75">
      <c r="A100" s="22">
        <v>709186</v>
      </c>
      <c r="B100" s="1" t="s">
        <v>3</v>
      </c>
      <c r="C100" s="1" t="s">
        <v>194</v>
      </c>
      <c r="D100" s="8">
        <v>101.68</v>
      </c>
      <c r="F100" s="8">
        <v>25.42</v>
      </c>
      <c r="G100" s="8">
        <v>25.42</v>
      </c>
      <c r="H100" s="8">
        <v>25.42</v>
      </c>
      <c r="I100" s="8">
        <v>25.42</v>
      </c>
      <c r="J100" s="8"/>
      <c r="K100" s="8"/>
      <c r="M100" s="8">
        <v>1</v>
      </c>
      <c r="N100" s="8">
        <v>1</v>
      </c>
      <c r="O100" s="8">
        <v>1</v>
      </c>
      <c r="P100" s="8">
        <v>1</v>
      </c>
      <c r="Q100" s="29">
        <v>1</v>
      </c>
    </row>
    <row r="101" spans="1:17" ht="12.75">
      <c r="A101" s="22">
        <v>709505</v>
      </c>
      <c r="B101" s="1" t="s">
        <v>3</v>
      </c>
      <c r="C101" s="1" t="s">
        <v>194</v>
      </c>
      <c r="D101" s="8">
        <v>306.41</v>
      </c>
      <c r="F101" s="8">
        <v>76.18</v>
      </c>
      <c r="G101" s="8">
        <v>77.74</v>
      </c>
      <c r="H101" s="8">
        <v>76.59</v>
      </c>
      <c r="I101" s="8">
        <v>75.9</v>
      </c>
      <c r="J101" s="8"/>
      <c r="K101" s="8"/>
      <c r="M101" s="8">
        <v>1</v>
      </c>
      <c r="N101" s="8">
        <v>1</v>
      </c>
      <c r="O101" s="8">
        <v>1</v>
      </c>
      <c r="P101" s="8">
        <v>1</v>
      </c>
      <c r="Q101" s="29">
        <v>1</v>
      </c>
    </row>
    <row r="102" spans="1:17" ht="12.75">
      <c r="A102" s="22">
        <v>709510</v>
      </c>
      <c r="B102" s="1" t="s">
        <v>3</v>
      </c>
      <c r="C102" s="1" t="s">
        <v>194</v>
      </c>
      <c r="D102" s="8">
        <v>842.74</v>
      </c>
      <c r="F102" s="8">
        <v>211</v>
      </c>
      <c r="G102" s="8">
        <v>210.58</v>
      </c>
      <c r="H102" s="8">
        <v>210.58</v>
      </c>
      <c r="I102" s="8">
        <v>210.58</v>
      </c>
      <c r="J102" s="8"/>
      <c r="K102" s="8"/>
      <c r="M102" s="8">
        <v>2</v>
      </c>
      <c r="N102" s="8">
        <v>2</v>
      </c>
      <c r="O102" s="8">
        <v>2</v>
      </c>
      <c r="P102" s="8">
        <v>2</v>
      </c>
      <c r="Q102" s="29">
        <v>2</v>
      </c>
    </row>
    <row r="103" spans="1:17" ht="12.75">
      <c r="A103" s="22">
        <v>709525</v>
      </c>
      <c r="B103" s="1" t="s">
        <v>3</v>
      </c>
      <c r="C103" s="1" t="s">
        <v>194</v>
      </c>
      <c r="D103" s="8">
        <v>899.85</v>
      </c>
      <c r="F103" s="8">
        <v>221.98</v>
      </c>
      <c r="G103" s="8">
        <v>221.4</v>
      </c>
      <c r="H103" s="8">
        <v>221.41</v>
      </c>
      <c r="I103" s="8">
        <v>235.06</v>
      </c>
      <c r="J103" s="8"/>
      <c r="K103" s="8"/>
      <c r="M103" s="8">
        <v>3</v>
      </c>
      <c r="N103" s="8">
        <v>3</v>
      </c>
      <c r="O103" s="8">
        <v>3</v>
      </c>
      <c r="P103" s="8">
        <v>4</v>
      </c>
      <c r="Q103" s="29">
        <v>3.25</v>
      </c>
    </row>
    <row r="104" spans="1:17" ht="12.75">
      <c r="A104" s="22">
        <v>709530</v>
      </c>
      <c r="B104" s="1" t="s">
        <v>3</v>
      </c>
      <c r="C104" s="1" t="s">
        <v>194</v>
      </c>
      <c r="D104" s="8">
        <v>289.18</v>
      </c>
      <c r="F104" s="8">
        <v>71.3</v>
      </c>
      <c r="G104" s="8">
        <v>71.82</v>
      </c>
      <c r="H104" s="8">
        <v>75.16</v>
      </c>
      <c r="I104" s="8">
        <v>70.9</v>
      </c>
      <c r="J104" s="8"/>
      <c r="K104" s="8"/>
      <c r="M104" s="8">
        <v>1</v>
      </c>
      <c r="N104" s="8">
        <v>1</v>
      </c>
      <c r="O104" s="8">
        <v>1</v>
      </c>
      <c r="P104" s="8">
        <v>1</v>
      </c>
      <c r="Q104" s="29">
        <v>1</v>
      </c>
    </row>
    <row r="105" spans="1:17" ht="12.75">
      <c r="A105" s="22">
        <v>709532</v>
      </c>
      <c r="B105" s="1" t="s">
        <v>3</v>
      </c>
      <c r="C105" s="1" t="s">
        <v>194</v>
      </c>
      <c r="D105" s="8">
        <v>161.68</v>
      </c>
      <c r="F105" s="8">
        <v>40.42</v>
      </c>
      <c r="G105" s="8">
        <v>40.42</v>
      </c>
      <c r="H105" s="8">
        <v>40.42</v>
      </c>
      <c r="I105" s="8">
        <v>40.42</v>
      </c>
      <c r="J105" s="8"/>
      <c r="K105" s="8"/>
      <c r="M105" s="8">
        <v>1</v>
      </c>
      <c r="N105" s="8">
        <v>1</v>
      </c>
      <c r="O105" s="8">
        <v>1</v>
      </c>
      <c r="P105" s="8">
        <v>1</v>
      </c>
      <c r="Q105" s="29">
        <v>1</v>
      </c>
    </row>
    <row r="106" spans="1:17" ht="12.75">
      <c r="A106" s="22">
        <v>709535</v>
      </c>
      <c r="B106" s="1" t="s">
        <v>3</v>
      </c>
      <c r="C106" s="1" t="s">
        <v>194</v>
      </c>
      <c r="D106" s="8">
        <v>473.17</v>
      </c>
      <c r="F106" s="8">
        <v>154.48</v>
      </c>
      <c r="G106" s="8">
        <v>154.11</v>
      </c>
      <c r="H106" s="8">
        <v>82.29</v>
      </c>
      <c r="I106" s="8">
        <v>82.29</v>
      </c>
      <c r="J106" s="8"/>
      <c r="K106" s="8"/>
      <c r="M106" s="8">
        <v>2</v>
      </c>
      <c r="N106" s="8">
        <v>2</v>
      </c>
      <c r="O106" s="8">
        <v>1</v>
      </c>
      <c r="P106" s="8">
        <v>1</v>
      </c>
      <c r="Q106" s="29">
        <v>1.5</v>
      </c>
    </row>
    <row r="107" spans="1:17" ht="12.75">
      <c r="A107" s="1">
        <v>709540</v>
      </c>
      <c r="B107" s="1" t="s">
        <v>3</v>
      </c>
      <c r="C107" s="1" t="s">
        <v>194</v>
      </c>
      <c r="D107" s="8">
        <v>161.68</v>
      </c>
      <c r="F107" s="8">
        <v>40.42</v>
      </c>
      <c r="G107" s="8">
        <v>40.42</v>
      </c>
      <c r="H107" s="8">
        <v>40.42</v>
      </c>
      <c r="I107" s="8">
        <v>40.42</v>
      </c>
      <c r="J107" s="8"/>
      <c r="K107" s="8"/>
      <c r="M107" s="8">
        <v>1</v>
      </c>
      <c r="N107" s="8">
        <v>1</v>
      </c>
      <c r="O107" s="8">
        <v>1</v>
      </c>
      <c r="P107" s="8">
        <v>1</v>
      </c>
      <c r="Q107" s="29">
        <v>1</v>
      </c>
    </row>
    <row r="108" spans="1:17" ht="12.75">
      <c r="A108" s="22">
        <v>709599</v>
      </c>
      <c r="B108" s="1" t="s">
        <v>3</v>
      </c>
      <c r="C108" s="1" t="s">
        <v>194</v>
      </c>
      <c r="D108" s="8">
        <v>24.57</v>
      </c>
      <c r="F108" s="8">
        <v>0</v>
      </c>
      <c r="G108" s="8">
        <v>0</v>
      </c>
      <c r="H108" s="8">
        <v>11.25</v>
      </c>
      <c r="I108" s="8">
        <v>13.32</v>
      </c>
      <c r="J108" s="8"/>
      <c r="K108" s="8"/>
      <c r="M108" s="8">
        <v>0</v>
      </c>
      <c r="N108" s="8">
        <v>0</v>
      </c>
      <c r="O108" s="8">
        <v>1</v>
      </c>
      <c r="P108" s="8">
        <v>2</v>
      </c>
      <c r="Q108" s="29">
        <v>0.75</v>
      </c>
    </row>
    <row r="109" spans="1:17" ht="12.75">
      <c r="A109" s="1">
        <v>709600</v>
      </c>
      <c r="B109" s="1" t="s">
        <v>3</v>
      </c>
      <c r="C109" s="1" t="s">
        <v>194</v>
      </c>
      <c r="D109" s="8">
        <v>494.88</v>
      </c>
      <c r="F109" s="8">
        <v>82.97</v>
      </c>
      <c r="G109" s="8">
        <v>71.82</v>
      </c>
      <c r="H109" s="8">
        <v>85.82</v>
      </c>
      <c r="I109" s="8">
        <v>254.27</v>
      </c>
      <c r="J109" s="8"/>
      <c r="K109" s="8"/>
      <c r="M109" s="8">
        <v>1</v>
      </c>
      <c r="N109" s="8">
        <v>1</v>
      </c>
      <c r="O109" s="8">
        <v>1</v>
      </c>
      <c r="P109" s="8">
        <v>3</v>
      </c>
      <c r="Q109" s="29">
        <v>1.5</v>
      </c>
    </row>
    <row r="110" spans="1:17" ht="12.75">
      <c r="A110" s="1">
        <v>709609</v>
      </c>
      <c r="B110" s="1" t="s">
        <v>3</v>
      </c>
      <c r="C110" s="1" t="s">
        <v>194</v>
      </c>
      <c r="D110" s="8">
        <v>329.37</v>
      </c>
      <c r="F110" s="8">
        <v>82.5</v>
      </c>
      <c r="G110" s="8">
        <v>82.29</v>
      </c>
      <c r="H110" s="8">
        <v>82.29</v>
      </c>
      <c r="I110" s="8">
        <v>82.29</v>
      </c>
      <c r="J110" s="8"/>
      <c r="K110" s="8"/>
      <c r="M110" s="8">
        <v>1</v>
      </c>
      <c r="N110" s="8">
        <v>1</v>
      </c>
      <c r="O110" s="8">
        <v>1</v>
      </c>
      <c r="P110" s="8">
        <v>1</v>
      </c>
      <c r="Q110" s="29">
        <v>1</v>
      </c>
    </row>
    <row r="111" spans="1:17" ht="12.75">
      <c r="A111" s="1">
        <v>709616</v>
      </c>
      <c r="B111" s="1" t="s">
        <v>3</v>
      </c>
      <c r="C111" s="1" t="s">
        <v>194</v>
      </c>
      <c r="D111" s="8">
        <v>141.68</v>
      </c>
      <c r="F111" s="8">
        <v>35.42</v>
      </c>
      <c r="G111" s="8">
        <v>35.42</v>
      </c>
      <c r="H111" s="8">
        <v>35.42</v>
      </c>
      <c r="I111" s="8">
        <v>35.42</v>
      </c>
      <c r="J111" s="8"/>
      <c r="K111" s="8"/>
      <c r="M111" s="8">
        <v>1</v>
      </c>
      <c r="N111" s="8">
        <v>1</v>
      </c>
      <c r="O111" s="8">
        <v>1</v>
      </c>
      <c r="P111" s="8">
        <v>1</v>
      </c>
      <c r="Q111" s="29">
        <v>1</v>
      </c>
    </row>
    <row r="112" spans="1:17" ht="12.75">
      <c r="A112" s="1">
        <v>800000</v>
      </c>
      <c r="B112" s="1" t="s">
        <v>6</v>
      </c>
      <c r="C112" s="1" t="s">
        <v>195</v>
      </c>
      <c r="D112" s="8">
        <v>602.38</v>
      </c>
      <c r="F112" s="8">
        <v>143.34</v>
      </c>
      <c r="G112" s="8">
        <v>143.13</v>
      </c>
      <c r="H112" s="8">
        <v>143.13</v>
      </c>
      <c r="I112" s="8">
        <v>172.78</v>
      </c>
      <c r="J112" s="8"/>
      <c r="K112" s="8"/>
      <c r="M112" s="8">
        <v>3</v>
      </c>
      <c r="N112" s="8">
        <v>3</v>
      </c>
      <c r="O112" s="8">
        <v>3</v>
      </c>
      <c r="P112" s="8">
        <v>4</v>
      </c>
      <c r="Q112" s="29">
        <v>3.25</v>
      </c>
    </row>
    <row r="113" spans="1:17" ht="12.75">
      <c r="A113" s="1">
        <v>801000</v>
      </c>
      <c r="B113" s="1" t="s">
        <v>6</v>
      </c>
      <c r="C113" s="1" t="s">
        <v>195</v>
      </c>
      <c r="D113" s="8">
        <v>330.29</v>
      </c>
      <c r="F113" s="8">
        <v>83.42</v>
      </c>
      <c r="G113" s="8">
        <v>82.29</v>
      </c>
      <c r="H113" s="8">
        <v>82.29</v>
      </c>
      <c r="I113" s="8">
        <v>82.29</v>
      </c>
      <c r="J113" s="8"/>
      <c r="K113" s="8"/>
      <c r="M113" s="8">
        <v>1</v>
      </c>
      <c r="N113" s="8">
        <v>1</v>
      </c>
      <c r="O113" s="8">
        <v>1</v>
      </c>
      <c r="P113" s="8">
        <v>1</v>
      </c>
      <c r="Q113" s="29">
        <v>1</v>
      </c>
    </row>
    <row r="114" spans="1:17" ht="12.75">
      <c r="A114" s="1">
        <v>803210</v>
      </c>
      <c r="B114" s="1" t="s">
        <v>6</v>
      </c>
      <c r="C114" s="1" t="s">
        <v>195</v>
      </c>
      <c r="D114" s="8">
        <v>2796.69</v>
      </c>
      <c r="F114" s="8">
        <v>700.42</v>
      </c>
      <c r="G114" s="8">
        <v>698.73</v>
      </c>
      <c r="H114" s="8">
        <v>698.77</v>
      </c>
      <c r="I114" s="8">
        <v>698.77</v>
      </c>
      <c r="J114" s="8"/>
      <c r="K114" s="8"/>
      <c r="M114" s="8">
        <v>9</v>
      </c>
      <c r="N114" s="8">
        <v>9</v>
      </c>
      <c r="O114" s="8">
        <v>9</v>
      </c>
      <c r="P114" s="8">
        <v>9</v>
      </c>
      <c r="Q114" s="29">
        <v>9</v>
      </c>
    </row>
    <row r="115" spans="1:17" ht="12.75">
      <c r="A115" s="1">
        <v>803420</v>
      </c>
      <c r="B115" s="1" t="s">
        <v>6</v>
      </c>
      <c r="C115" s="1" t="s">
        <v>195</v>
      </c>
      <c r="D115" s="8">
        <v>272.69</v>
      </c>
      <c r="F115" s="8">
        <v>60.21</v>
      </c>
      <c r="G115" s="8">
        <v>62.41</v>
      </c>
      <c r="H115" s="8">
        <v>65.98</v>
      </c>
      <c r="I115" s="8">
        <v>84.09</v>
      </c>
      <c r="J115" s="8"/>
      <c r="K115" s="8"/>
      <c r="M115" s="8">
        <v>1</v>
      </c>
      <c r="N115" s="8">
        <v>1</v>
      </c>
      <c r="O115" s="8">
        <v>1</v>
      </c>
      <c r="P115" s="8">
        <v>2</v>
      </c>
      <c r="Q115" s="29">
        <v>1.25</v>
      </c>
    </row>
    <row r="116" spans="1:17" ht="12.75">
      <c r="A116" s="1">
        <v>803510</v>
      </c>
      <c r="B116" s="1" t="s">
        <v>6</v>
      </c>
      <c r="C116" s="1" t="s">
        <v>195</v>
      </c>
      <c r="D116" s="8">
        <v>329.37</v>
      </c>
      <c r="F116" s="8">
        <v>82.5</v>
      </c>
      <c r="G116" s="8">
        <v>82.29</v>
      </c>
      <c r="H116" s="8">
        <v>82.29</v>
      </c>
      <c r="I116" s="8">
        <v>82.29</v>
      </c>
      <c r="J116" s="8"/>
      <c r="K116" s="8"/>
      <c r="M116" s="8">
        <v>1</v>
      </c>
      <c r="N116" s="8">
        <v>1</v>
      </c>
      <c r="O116" s="8">
        <v>1</v>
      </c>
      <c r="P116" s="8">
        <v>1</v>
      </c>
      <c r="Q116" s="29">
        <v>1</v>
      </c>
    </row>
    <row r="117" spans="1:17" ht="12.75">
      <c r="A117" s="1">
        <v>803810</v>
      </c>
      <c r="B117" s="1" t="s">
        <v>6</v>
      </c>
      <c r="C117" s="1" t="s">
        <v>195</v>
      </c>
      <c r="D117" s="8">
        <v>2.73</v>
      </c>
      <c r="F117" s="8">
        <v>0</v>
      </c>
      <c r="G117" s="8">
        <v>0</v>
      </c>
      <c r="H117" s="8">
        <v>0</v>
      </c>
      <c r="I117" s="8">
        <v>2.73</v>
      </c>
      <c r="J117" s="8"/>
      <c r="K117" s="8"/>
      <c r="M117" s="8">
        <v>0</v>
      </c>
      <c r="N117" s="8">
        <v>0</v>
      </c>
      <c r="O117" s="8">
        <v>0</v>
      </c>
      <c r="P117" s="8">
        <v>1</v>
      </c>
      <c r="Q117" s="29">
        <v>0.25</v>
      </c>
    </row>
    <row r="118" spans="1:17" ht="12.75">
      <c r="A118" s="1">
        <v>803910</v>
      </c>
      <c r="B118" s="1" t="s">
        <v>6</v>
      </c>
      <c r="C118" s="1" t="s">
        <v>195</v>
      </c>
      <c r="D118" s="8">
        <v>329.37</v>
      </c>
      <c r="F118" s="8">
        <v>82.5</v>
      </c>
      <c r="G118" s="8">
        <v>82.29</v>
      </c>
      <c r="H118" s="8">
        <v>82.29</v>
      </c>
      <c r="I118" s="8">
        <v>82.29</v>
      </c>
      <c r="J118" s="8"/>
      <c r="K118" s="8"/>
      <c r="M118" s="8">
        <v>1</v>
      </c>
      <c r="N118" s="8">
        <v>1</v>
      </c>
      <c r="O118" s="8">
        <v>1</v>
      </c>
      <c r="P118" s="8">
        <v>1</v>
      </c>
      <c r="Q118" s="29">
        <v>1</v>
      </c>
    </row>
    <row r="119" spans="1:17" ht="12.75">
      <c r="A119" s="1">
        <v>804110</v>
      </c>
      <c r="B119" s="1" t="s">
        <v>6</v>
      </c>
      <c r="C119" s="1" t="s">
        <v>195</v>
      </c>
      <c r="D119" s="8">
        <v>292.64</v>
      </c>
      <c r="F119" s="8">
        <v>71.98</v>
      </c>
      <c r="G119" s="8">
        <v>72.42</v>
      </c>
      <c r="H119" s="8">
        <v>76.41</v>
      </c>
      <c r="I119" s="8">
        <v>71.83</v>
      </c>
      <c r="J119" s="8"/>
      <c r="K119" s="8"/>
      <c r="M119" s="8">
        <v>1</v>
      </c>
      <c r="N119" s="8">
        <v>1</v>
      </c>
      <c r="O119" s="8">
        <v>2</v>
      </c>
      <c r="P119" s="8">
        <v>1</v>
      </c>
      <c r="Q119" s="29">
        <v>1.25</v>
      </c>
    </row>
    <row r="120" spans="1:17" ht="12.75">
      <c r="A120" s="1">
        <v>804120</v>
      </c>
      <c r="B120" s="1" t="s">
        <v>6</v>
      </c>
      <c r="C120" s="1" t="s">
        <v>195</v>
      </c>
      <c r="D120" s="8">
        <v>190.32</v>
      </c>
      <c r="F120" s="8">
        <v>47.76</v>
      </c>
      <c r="G120" s="8">
        <v>47.52</v>
      </c>
      <c r="H120" s="8">
        <v>47.52</v>
      </c>
      <c r="I120" s="8">
        <v>47.52</v>
      </c>
      <c r="J120" s="8"/>
      <c r="K120" s="8"/>
      <c r="M120" s="8">
        <v>1</v>
      </c>
      <c r="N120" s="8">
        <v>1</v>
      </c>
      <c r="O120" s="8">
        <v>1</v>
      </c>
      <c r="P120" s="8">
        <v>1</v>
      </c>
      <c r="Q120" s="29">
        <v>1</v>
      </c>
    </row>
    <row r="121" spans="1:17" ht="12.75">
      <c r="A121" s="1">
        <v>805110</v>
      </c>
      <c r="B121" s="1" t="s">
        <v>6</v>
      </c>
      <c r="C121" s="1" t="s">
        <v>195</v>
      </c>
      <c r="D121" s="8">
        <v>329.37</v>
      </c>
      <c r="F121" s="8">
        <v>82.5</v>
      </c>
      <c r="G121" s="8">
        <v>82.29</v>
      </c>
      <c r="H121" s="8">
        <v>82.29</v>
      </c>
      <c r="I121" s="8">
        <v>82.29</v>
      </c>
      <c r="J121" s="8"/>
      <c r="K121" s="8"/>
      <c r="M121" s="8">
        <v>1</v>
      </c>
      <c r="N121" s="8">
        <v>1</v>
      </c>
      <c r="O121" s="8">
        <v>1</v>
      </c>
      <c r="P121" s="8">
        <v>1</v>
      </c>
      <c r="Q121" s="29">
        <v>1</v>
      </c>
    </row>
    <row r="122" spans="1:17" ht="12.75">
      <c r="A122" s="1">
        <v>901000</v>
      </c>
      <c r="B122" s="1" t="s">
        <v>2</v>
      </c>
      <c r="C122" s="1" t="s">
        <v>191</v>
      </c>
      <c r="D122" s="8">
        <v>47.06</v>
      </c>
      <c r="F122" s="8">
        <v>11.3</v>
      </c>
      <c r="G122" s="8">
        <v>12.45</v>
      </c>
      <c r="H122" s="8">
        <v>11.13</v>
      </c>
      <c r="I122" s="8">
        <v>12.18</v>
      </c>
      <c r="J122" s="8"/>
      <c r="K122" s="8"/>
      <c r="M122" s="8">
        <v>1</v>
      </c>
      <c r="N122" s="8">
        <v>1</v>
      </c>
      <c r="O122" s="8">
        <v>1</v>
      </c>
      <c r="P122" s="8">
        <v>1</v>
      </c>
      <c r="Q122" s="29">
        <v>1</v>
      </c>
    </row>
    <row r="123" spans="1:17" ht="12.75">
      <c r="A123" s="1">
        <v>903200</v>
      </c>
      <c r="B123" s="1" t="s">
        <v>2</v>
      </c>
      <c r="C123" s="1" t="s">
        <v>191</v>
      </c>
      <c r="D123" s="8">
        <v>10711.79</v>
      </c>
      <c r="F123" s="8">
        <v>2566.88</v>
      </c>
      <c r="G123" s="8">
        <v>2688.99</v>
      </c>
      <c r="H123" s="8">
        <v>2726.96</v>
      </c>
      <c r="I123" s="8">
        <v>2728.96</v>
      </c>
      <c r="J123" s="8"/>
      <c r="K123" s="8"/>
      <c r="M123" s="8">
        <v>34</v>
      </c>
      <c r="N123" s="8">
        <v>37</v>
      </c>
      <c r="O123" s="8">
        <v>37</v>
      </c>
      <c r="P123" s="8">
        <v>37</v>
      </c>
      <c r="Q123" s="29">
        <v>36.25</v>
      </c>
    </row>
    <row r="124" spans="1:17" ht="12.75">
      <c r="A124" s="1">
        <v>904100</v>
      </c>
      <c r="B124" s="1" t="s">
        <v>3</v>
      </c>
      <c r="C124" s="1" t="s">
        <v>193</v>
      </c>
      <c r="D124" s="8">
        <v>35.69</v>
      </c>
      <c r="F124" s="8">
        <v>0</v>
      </c>
      <c r="G124" s="8">
        <v>0</v>
      </c>
      <c r="H124" s="8">
        <v>0</v>
      </c>
      <c r="I124" s="8">
        <v>35.69</v>
      </c>
      <c r="J124" s="8"/>
      <c r="K124" s="8"/>
      <c r="M124" s="8">
        <v>0</v>
      </c>
      <c r="N124" s="8">
        <v>0</v>
      </c>
      <c r="O124" s="8">
        <v>0</v>
      </c>
      <c r="P124" s="8">
        <v>1</v>
      </c>
      <c r="Q124" s="29">
        <v>0.25</v>
      </c>
    </row>
    <row r="125" spans="1:17" ht="12.75">
      <c r="A125" s="1">
        <v>904200</v>
      </c>
      <c r="B125" s="1" t="s">
        <v>3</v>
      </c>
      <c r="C125" s="1" t="s">
        <v>193</v>
      </c>
      <c r="D125" s="8">
        <v>2414.4</v>
      </c>
      <c r="F125" s="8">
        <v>601.97</v>
      </c>
      <c r="G125" s="8">
        <v>600.56</v>
      </c>
      <c r="H125" s="8">
        <v>600.56</v>
      </c>
      <c r="I125" s="8">
        <v>611.31</v>
      </c>
      <c r="J125" s="8"/>
      <c r="K125" s="8"/>
      <c r="M125" s="8">
        <v>7</v>
      </c>
      <c r="N125" s="8">
        <v>7</v>
      </c>
      <c r="O125" s="8">
        <v>7</v>
      </c>
      <c r="P125" s="8">
        <v>7</v>
      </c>
      <c r="Q125" s="29">
        <v>7</v>
      </c>
    </row>
    <row r="126" spans="1:17" ht="12.75">
      <c r="A126" s="1" t="s">
        <v>33</v>
      </c>
      <c r="B126" s="1" t="s">
        <v>5</v>
      </c>
      <c r="C126" s="1" t="s">
        <v>189</v>
      </c>
      <c r="D126" s="8">
        <v>253.36</v>
      </c>
      <c r="F126" s="8">
        <v>70.84</v>
      </c>
      <c r="G126" s="8">
        <v>60.84</v>
      </c>
      <c r="H126" s="8">
        <v>60.84</v>
      </c>
      <c r="I126" s="8">
        <v>60.84</v>
      </c>
      <c r="J126" s="8"/>
      <c r="K126" s="8"/>
      <c r="M126" s="8">
        <v>2</v>
      </c>
      <c r="N126" s="8">
        <v>2</v>
      </c>
      <c r="O126" s="8">
        <v>2</v>
      </c>
      <c r="P126" s="8">
        <v>2</v>
      </c>
      <c r="Q126" s="29">
        <v>2</v>
      </c>
    </row>
    <row r="127" spans="1:17" ht="12.75">
      <c r="A127" s="1" t="s">
        <v>34</v>
      </c>
      <c r="B127" s="1" t="s">
        <v>5</v>
      </c>
      <c r="C127" s="1" t="s">
        <v>189</v>
      </c>
      <c r="D127" s="8">
        <v>261.68</v>
      </c>
      <c r="F127" s="8">
        <v>80.42</v>
      </c>
      <c r="G127" s="8">
        <v>60.42</v>
      </c>
      <c r="H127" s="8">
        <v>70.42</v>
      </c>
      <c r="I127" s="8">
        <v>50.42</v>
      </c>
      <c r="J127" s="8"/>
      <c r="K127" s="8"/>
      <c r="M127" s="8">
        <v>1</v>
      </c>
      <c r="N127" s="8">
        <v>1</v>
      </c>
      <c r="O127" s="8">
        <v>1</v>
      </c>
      <c r="P127" s="8">
        <v>1</v>
      </c>
      <c r="Q127" s="29">
        <v>1</v>
      </c>
    </row>
    <row r="128" spans="1:17" ht="12.75">
      <c r="A128" s="1" t="s">
        <v>35</v>
      </c>
      <c r="B128" s="1" t="s">
        <v>5</v>
      </c>
      <c r="C128" s="1" t="s">
        <v>189</v>
      </c>
      <c r="D128" s="8">
        <v>1827.55</v>
      </c>
      <c r="F128" s="8">
        <v>410.04</v>
      </c>
      <c r="G128" s="8">
        <v>456.31</v>
      </c>
      <c r="H128" s="8">
        <v>480.66</v>
      </c>
      <c r="I128" s="8">
        <v>480.54</v>
      </c>
      <c r="J128" s="8"/>
      <c r="K128" s="8"/>
      <c r="M128" s="8">
        <v>8</v>
      </c>
      <c r="N128" s="8">
        <v>8</v>
      </c>
      <c r="O128" s="8">
        <v>8</v>
      </c>
      <c r="P128" s="8">
        <v>8</v>
      </c>
      <c r="Q128" s="29">
        <v>8</v>
      </c>
    </row>
    <row r="129" spans="1:17" ht="12.75">
      <c r="A129" s="1" t="s">
        <v>37</v>
      </c>
      <c r="B129" s="1" t="s">
        <v>5</v>
      </c>
      <c r="C129" s="1" t="s">
        <v>189</v>
      </c>
      <c r="D129" s="8">
        <v>905.61</v>
      </c>
      <c r="F129" s="8">
        <v>165</v>
      </c>
      <c r="G129" s="8">
        <v>246.87</v>
      </c>
      <c r="H129" s="8">
        <v>246.87</v>
      </c>
      <c r="I129" s="8">
        <v>246.87</v>
      </c>
      <c r="J129" s="8"/>
      <c r="K129" s="8"/>
      <c r="M129" s="8">
        <v>2</v>
      </c>
      <c r="N129" s="8">
        <v>3</v>
      </c>
      <c r="O129" s="8">
        <v>3</v>
      </c>
      <c r="P129" s="8">
        <v>3</v>
      </c>
      <c r="Q129" s="29">
        <v>2.75</v>
      </c>
    </row>
    <row r="130" spans="1:17" ht="12.75">
      <c r="A130" s="1" t="s">
        <v>38</v>
      </c>
      <c r="B130" s="1" t="s">
        <v>5</v>
      </c>
      <c r="C130" s="1" t="s">
        <v>189</v>
      </c>
      <c r="D130" s="8">
        <v>71.98</v>
      </c>
      <c r="F130" s="8">
        <v>71.98</v>
      </c>
      <c r="G130" s="8">
        <v>0</v>
      </c>
      <c r="H130" s="8">
        <v>0</v>
      </c>
      <c r="I130" s="8">
        <v>0</v>
      </c>
      <c r="J130" s="8"/>
      <c r="K130" s="8"/>
      <c r="M130" s="8">
        <v>1</v>
      </c>
      <c r="N130" s="8">
        <v>0</v>
      </c>
      <c r="O130" s="8">
        <v>0</v>
      </c>
      <c r="P130" s="8">
        <v>0</v>
      </c>
      <c r="Q130" s="29">
        <v>0.25</v>
      </c>
    </row>
    <row r="131" spans="1:17" ht="12.75">
      <c r="A131" s="1" t="s">
        <v>40</v>
      </c>
      <c r="B131" s="1" t="s">
        <v>5</v>
      </c>
      <c r="C131" s="1" t="s">
        <v>189</v>
      </c>
      <c r="D131" s="8">
        <v>246.87</v>
      </c>
      <c r="F131" s="8">
        <v>0</v>
      </c>
      <c r="G131" s="8">
        <v>82.29</v>
      </c>
      <c r="H131" s="8">
        <v>82.29</v>
      </c>
      <c r="I131" s="8">
        <v>82.29</v>
      </c>
      <c r="J131" s="8"/>
      <c r="K131" s="8"/>
      <c r="M131" s="8">
        <v>0</v>
      </c>
      <c r="N131" s="8">
        <v>1</v>
      </c>
      <c r="O131" s="8">
        <v>1</v>
      </c>
      <c r="P131" s="8">
        <v>1</v>
      </c>
      <c r="Q131" s="29">
        <v>0.75</v>
      </c>
    </row>
    <row r="132" spans="1:17" ht="12.75">
      <c r="A132" s="1" t="s">
        <v>41</v>
      </c>
      <c r="B132" s="1" t="s">
        <v>5</v>
      </c>
      <c r="C132" s="1" t="s">
        <v>189</v>
      </c>
      <c r="D132" s="8">
        <v>515.11</v>
      </c>
      <c r="F132" s="8">
        <v>170.26</v>
      </c>
      <c r="G132" s="8">
        <v>169.81</v>
      </c>
      <c r="H132" s="8">
        <v>87.52</v>
      </c>
      <c r="I132" s="8">
        <v>87.52</v>
      </c>
      <c r="J132" s="8"/>
      <c r="K132" s="8"/>
      <c r="M132" s="8">
        <v>2</v>
      </c>
      <c r="N132" s="8">
        <v>2</v>
      </c>
      <c r="O132" s="8">
        <v>1</v>
      </c>
      <c r="P132" s="8">
        <v>1</v>
      </c>
      <c r="Q132" s="29">
        <v>1.5</v>
      </c>
    </row>
    <row r="133" spans="1:17" ht="12.75">
      <c r="A133" s="1" t="s">
        <v>43</v>
      </c>
      <c r="B133" s="1" t="s">
        <v>5</v>
      </c>
      <c r="C133" s="1" t="s">
        <v>189</v>
      </c>
      <c r="D133" s="8">
        <v>260.55</v>
      </c>
      <c r="F133" s="8">
        <v>13.68</v>
      </c>
      <c r="G133" s="8">
        <v>82.29</v>
      </c>
      <c r="H133" s="8">
        <v>82.29</v>
      </c>
      <c r="I133" s="8">
        <v>82.29</v>
      </c>
      <c r="J133" s="8"/>
      <c r="K133" s="8"/>
      <c r="M133" s="8">
        <v>1</v>
      </c>
      <c r="N133" s="8">
        <v>1</v>
      </c>
      <c r="O133" s="8">
        <v>1</v>
      </c>
      <c r="P133" s="8">
        <v>1</v>
      </c>
      <c r="Q133" s="29">
        <v>1</v>
      </c>
    </row>
    <row r="134" spans="1:17" ht="12.75">
      <c r="A134" s="1" t="s">
        <v>44</v>
      </c>
      <c r="B134" s="1" t="s">
        <v>5</v>
      </c>
      <c r="C134" s="1" t="s">
        <v>189</v>
      </c>
      <c r="D134" s="8">
        <v>1037.29</v>
      </c>
      <c r="F134" s="8">
        <v>51.53</v>
      </c>
      <c r="G134" s="8">
        <v>325.35</v>
      </c>
      <c r="H134" s="8">
        <v>330.78</v>
      </c>
      <c r="I134" s="8">
        <v>329.63</v>
      </c>
      <c r="J134" s="8"/>
      <c r="K134" s="8"/>
      <c r="M134" s="8">
        <v>1</v>
      </c>
      <c r="N134" s="8">
        <v>4</v>
      </c>
      <c r="O134" s="8">
        <v>4</v>
      </c>
      <c r="P134" s="8">
        <v>4</v>
      </c>
      <c r="Q134" s="29">
        <v>3.25</v>
      </c>
    </row>
    <row r="135" spans="1:17" ht="12.75">
      <c r="A135" s="1" t="s">
        <v>45</v>
      </c>
      <c r="B135" s="1" t="s">
        <v>5</v>
      </c>
      <c r="C135" s="1" t="s">
        <v>189</v>
      </c>
      <c r="D135" s="8">
        <v>329.37</v>
      </c>
      <c r="F135" s="8">
        <v>82.5</v>
      </c>
      <c r="G135" s="8">
        <v>82.29</v>
      </c>
      <c r="H135" s="8">
        <v>82.29</v>
      </c>
      <c r="I135" s="8">
        <v>82.29</v>
      </c>
      <c r="J135" s="8"/>
      <c r="K135" s="8"/>
      <c r="M135" s="8">
        <v>1</v>
      </c>
      <c r="N135" s="8">
        <v>1</v>
      </c>
      <c r="O135" s="8">
        <v>1</v>
      </c>
      <c r="P135" s="8">
        <v>1</v>
      </c>
      <c r="Q135" s="29">
        <v>1</v>
      </c>
    </row>
    <row r="136" spans="1:17" ht="12.75">
      <c r="A136" s="1" t="s">
        <v>47</v>
      </c>
      <c r="B136" s="1" t="s">
        <v>5</v>
      </c>
      <c r="C136" s="1" t="s">
        <v>189</v>
      </c>
      <c r="D136" s="8">
        <v>916.08</v>
      </c>
      <c r="F136" s="8">
        <v>0</v>
      </c>
      <c r="G136" s="8">
        <v>299.6</v>
      </c>
      <c r="H136" s="8">
        <v>308.24</v>
      </c>
      <c r="I136" s="8">
        <v>308.24</v>
      </c>
      <c r="J136" s="8"/>
      <c r="K136" s="8"/>
      <c r="M136" s="8">
        <v>0</v>
      </c>
      <c r="N136" s="8">
        <v>4</v>
      </c>
      <c r="O136" s="8">
        <v>4</v>
      </c>
      <c r="P136" s="8">
        <v>4</v>
      </c>
      <c r="Q136" s="29">
        <v>3</v>
      </c>
    </row>
    <row r="137" spans="1:17" ht="12.75">
      <c r="A137" s="1" t="s">
        <v>134</v>
      </c>
      <c r="B137" s="1" t="s">
        <v>5</v>
      </c>
      <c r="C137" s="1" t="s">
        <v>189</v>
      </c>
      <c r="D137" s="8">
        <v>154.48</v>
      </c>
      <c r="F137" s="8">
        <v>154.48</v>
      </c>
      <c r="G137" s="8">
        <v>0</v>
      </c>
      <c r="H137" s="8">
        <v>0</v>
      </c>
      <c r="I137" s="8">
        <v>0</v>
      </c>
      <c r="J137" s="8"/>
      <c r="K137" s="8"/>
      <c r="M137" s="8">
        <v>2</v>
      </c>
      <c r="N137" s="8">
        <v>0</v>
      </c>
      <c r="O137" s="8">
        <v>0</v>
      </c>
      <c r="P137" s="8">
        <v>0</v>
      </c>
      <c r="Q137" s="29">
        <v>0.5</v>
      </c>
    </row>
    <row r="138" spans="1:17" ht="12.75">
      <c r="A138" s="1" t="s">
        <v>50</v>
      </c>
      <c r="B138" s="1" t="s">
        <v>5</v>
      </c>
      <c r="C138" s="1" t="s">
        <v>189</v>
      </c>
      <c r="D138" s="8">
        <v>204.12</v>
      </c>
      <c r="F138" s="8">
        <v>51.3</v>
      </c>
      <c r="G138" s="8">
        <v>51.02</v>
      </c>
      <c r="H138" s="8">
        <v>50.9</v>
      </c>
      <c r="I138" s="8">
        <v>50.9</v>
      </c>
      <c r="J138" s="8"/>
      <c r="K138" s="8"/>
      <c r="M138" s="8">
        <v>1</v>
      </c>
      <c r="N138" s="8">
        <v>1</v>
      </c>
      <c r="O138" s="8">
        <v>1</v>
      </c>
      <c r="P138" s="8">
        <v>1</v>
      </c>
      <c r="Q138" s="29">
        <v>1</v>
      </c>
    </row>
    <row r="139" spans="1:17" ht="12.75">
      <c r="A139" s="1" t="s">
        <v>52</v>
      </c>
      <c r="B139" s="1" t="s">
        <v>5</v>
      </c>
      <c r="C139" s="1" t="s">
        <v>189</v>
      </c>
      <c r="D139" s="8">
        <v>2994.69</v>
      </c>
      <c r="F139" s="8">
        <v>737</v>
      </c>
      <c r="G139" s="8">
        <v>742.16</v>
      </c>
      <c r="H139" s="8">
        <v>749.12</v>
      </c>
      <c r="I139" s="8">
        <v>766.41</v>
      </c>
      <c r="J139" s="8"/>
      <c r="K139" s="8"/>
      <c r="M139" s="8">
        <v>8</v>
      </c>
      <c r="N139" s="8">
        <v>8</v>
      </c>
      <c r="O139" s="8">
        <v>8</v>
      </c>
      <c r="P139" s="8">
        <v>8</v>
      </c>
      <c r="Q139" s="29">
        <v>8</v>
      </c>
    </row>
    <row r="140" spans="1:17" ht="12.75">
      <c r="A140" s="1" t="s">
        <v>53</v>
      </c>
      <c r="B140" s="1" t="s">
        <v>5</v>
      </c>
      <c r="C140" s="1" t="s">
        <v>189</v>
      </c>
      <c r="D140" s="8">
        <v>2581.92</v>
      </c>
      <c r="F140" s="8">
        <v>652.19</v>
      </c>
      <c r="G140" s="8">
        <v>653.14</v>
      </c>
      <c r="H140" s="8">
        <v>623.52</v>
      </c>
      <c r="I140" s="8">
        <v>653.07</v>
      </c>
      <c r="J140" s="8"/>
      <c r="K140" s="8"/>
      <c r="M140" s="8">
        <v>7</v>
      </c>
      <c r="N140" s="8">
        <v>7</v>
      </c>
      <c r="O140" s="8">
        <v>8</v>
      </c>
      <c r="P140" s="8">
        <v>7</v>
      </c>
      <c r="Q140" s="29">
        <v>7.25</v>
      </c>
    </row>
    <row r="141" spans="1:17" ht="12.75">
      <c r="A141" s="1" t="s">
        <v>54</v>
      </c>
      <c r="B141" s="1" t="s">
        <v>5</v>
      </c>
      <c r="C141" s="1" t="s">
        <v>189</v>
      </c>
      <c r="D141" s="8">
        <v>1095.18</v>
      </c>
      <c r="F141" s="8">
        <v>274.89</v>
      </c>
      <c r="G141" s="8">
        <v>268.15</v>
      </c>
      <c r="H141" s="8">
        <v>266.07</v>
      </c>
      <c r="I141" s="8">
        <v>286.07</v>
      </c>
      <c r="J141" s="8"/>
      <c r="K141" s="8"/>
      <c r="M141" s="8">
        <v>5</v>
      </c>
      <c r="N141" s="8">
        <v>5</v>
      </c>
      <c r="O141" s="8">
        <v>5</v>
      </c>
      <c r="P141" s="8">
        <v>5</v>
      </c>
      <c r="Q141" s="29">
        <v>5</v>
      </c>
    </row>
    <row r="142" spans="1:17" ht="12.75">
      <c r="A142" s="1" t="s">
        <v>55</v>
      </c>
      <c r="B142" s="1" t="s">
        <v>5</v>
      </c>
      <c r="C142" s="1" t="s">
        <v>189</v>
      </c>
      <c r="D142" s="8">
        <v>434.47</v>
      </c>
      <c r="F142" s="8">
        <v>108.79</v>
      </c>
      <c r="G142" s="8">
        <v>108.46</v>
      </c>
      <c r="H142" s="8">
        <v>108.76</v>
      </c>
      <c r="I142" s="8">
        <v>108.46</v>
      </c>
      <c r="J142" s="8"/>
      <c r="K142" s="8"/>
      <c r="M142" s="8">
        <v>1</v>
      </c>
      <c r="N142" s="8">
        <v>1</v>
      </c>
      <c r="O142" s="8">
        <v>1</v>
      </c>
      <c r="P142" s="8">
        <v>1</v>
      </c>
      <c r="Q142" s="29">
        <v>1</v>
      </c>
    </row>
    <row r="143" spans="1:17" ht="12.75">
      <c r="A143" s="1" t="s">
        <v>56</v>
      </c>
      <c r="B143" s="1" t="s">
        <v>5</v>
      </c>
      <c r="C143" s="1" t="s">
        <v>189</v>
      </c>
      <c r="D143" s="8">
        <v>1345.31</v>
      </c>
      <c r="F143" s="8">
        <v>323.18</v>
      </c>
      <c r="G143" s="8">
        <v>322.52</v>
      </c>
      <c r="H143" s="8">
        <v>322.52</v>
      </c>
      <c r="I143" s="8">
        <v>377.09</v>
      </c>
      <c r="J143" s="8"/>
      <c r="K143" s="8"/>
      <c r="M143" s="8">
        <v>4</v>
      </c>
      <c r="N143" s="8">
        <v>4</v>
      </c>
      <c r="O143" s="8">
        <v>4</v>
      </c>
      <c r="P143" s="8">
        <v>5</v>
      </c>
      <c r="Q143" s="29">
        <v>4.25</v>
      </c>
    </row>
    <row r="144" spans="1:17" ht="12.75">
      <c r="A144" s="1" t="s">
        <v>57</v>
      </c>
      <c r="B144" s="1" t="s">
        <v>5</v>
      </c>
      <c r="C144" s="1" t="s">
        <v>189</v>
      </c>
      <c r="D144" s="8">
        <v>287.46</v>
      </c>
      <c r="F144" s="8">
        <v>71.98</v>
      </c>
      <c r="G144" s="8">
        <v>71.82</v>
      </c>
      <c r="H144" s="8">
        <v>71.83</v>
      </c>
      <c r="I144" s="8">
        <v>71.83</v>
      </c>
      <c r="J144" s="8"/>
      <c r="K144" s="8"/>
      <c r="M144" s="8">
        <v>1</v>
      </c>
      <c r="N144" s="8">
        <v>1</v>
      </c>
      <c r="O144" s="8">
        <v>1</v>
      </c>
      <c r="P144" s="8">
        <v>1</v>
      </c>
      <c r="Q144" s="29">
        <v>1</v>
      </c>
    </row>
    <row r="145" spans="1:17" ht="12.75">
      <c r="A145" s="1" t="s">
        <v>60</v>
      </c>
      <c r="B145" s="1" t="s">
        <v>5</v>
      </c>
      <c r="C145" s="1" t="s">
        <v>189</v>
      </c>
      <c r="D145" s="8">
        <v>1926.07</v>
      </c>
      <c r="F145" s="8">
        <v>482.32</v>
      </c>
      <c r="G145" s="8">
        <v>481.25</v>
      </c>
      <c r="H145" s="8">
        <v>481.25</v>
      </c>
      <c r="I145" s="8">
        <v>481.25</v>
      </c>
      <c r="J145" s="8"/>
      <c r="K145" s="8"/>
      <c r="M145" s="8">
        <v>4</v>
      </c>
      <c r="N145" s="8">
        <v>4</v>
      </c>
      <c r="O145" s="8">
        <v>4</v>
      </c>
      <c r="P145" s="8">
        <v>4</v>
      </c>
      <c r="Q145" s="29">
        <v>4</v>
      </c>
    </row>
    <row r="146" spans="1:17" ht="12.75">
      <c r="A146" s="1" t="s">
        <v>61</v>
      </c>
      <c r="B146" s="1" t="s">
        <v>5</v>
      </c>
      <c r="C146" s="1" t="s">
        <v>189</v>
      </c>
      <c r="D146" s="8">
        <v>853.9</v>
      </c>
      <c r="F146" s="8">
        <v>238.88</v>
      </c>
      <c r="G146" s="8">
        <v>239.6</v>
      </c>
      <c r="H146" s="8">
        <v>210.84</v>
      </c>
      <c r="I146" s="8">
        <v>164.58</v>
      </c>
      <c r="J146" s="8"/>
      <c r="K146" s="8"/>
      <c r="M146" s="8">
        <v>3</v>
      </c>
      <c r="N146" s="8">
        <v>3</v>
      </c>
      <c r="O146" s="8">
        <v>3</v>
      </c>
      <c r="P146" s="8">
        <v>2</v>
      </c>
      <c r="Q146" s="29">
        <v>2.75</v>
      </c>
    </row>
    <row r="147" spans="1:17" ht="12.75">
      <c r="A147" s="1" t="s">
        <v>135</v>
      </c>
      <c r="B147" s="1" t="s">
        <v>2</v>
      </c>
      <c r="C147" s="1" t="s">
        <v>191</v>
      </c>
      <c r="D147" s="8">
        <v>123.07</v>
      </c>
      <c r="F147" s="8">
        <v>123.07</v>
      </c>
      <c r="G147" s="8">
        <v>0</v>
      </c>
      <c r="H147" s="8">
        <v>0</v>
      </c>
      <c r="I147" s="8">
        <v>0</v>
      </c>
      <c r="J147" s="8"/>
      <c r="K147" s="8"/>
      <c r="M147" s="8">
        <v>1</v>
      </c>
      <c r="N147" s="8">
        <v>0</v>
      </c>
      <c r="O147" s="8">
        <v>0</v>
      </c>
      <c r="P147" s="8">
        <v>0</v>
      </c>
      <c r="Q147" s="29">
        <v>0.25</v>
      </c>
    </row>
    <row r="148" spans="1:17" ht="12.75">
      <c r="A148" s="1" t="s">
        <v>63</v>
      </c>
      <c r="B148" s="1" t="s">
        <v>2</v>
      </c>
      <c r="C148" s="1" t="s">
        <v>191</v>
      </c>
      <c r="D148" s="8">
        <v>1094.79</v>
      </c>
      <c r="F148" s="8">
        <v>212.52</v>
      </c>
      <c r="G148" s="8">
        <v>282.19</v>
      </c>
      <c r="H148" s="8">
        <v>300.04</v>
      </c>
      <c r="I148" s="8">
        <v>300.04</v>
      </c>
      <c r="J148" s="8"/>
      <c r="K148" s="8"/>
      <c r="M148" s="8">
        <v>6</v>
      </c>
      <c r="N148" s="8">
        <v>7</v>
      </c>
      <c r="O148" s="8">
        <v>7</v>
      </c>
      <c r="P148" s="8">
        <v>7</v>
      </c>
      <c r="Q148" s="29">
        <v>6.75</v>
      </c>
    </row>
    <row r="149" spans="1:17" ht="12.75">
      <c r="A149" s="1" t="s">
        <v>64</v>
      </c>
      <c r="B149" s="1" t="s">
        <v>1</v>
      </c>
      <c r="C149" s="1" t="s">
        <v>188</v>
      </c>
      <c r="D149" s="8">
        <v>326.6</v>
      </c>
      <c r="F149" s="8">
        <v>81.6</v>
      </c>
      <c r="G149" s="8">
        <v>81.32</v>
      </c>
      <c r="H149" s="8">
        <v>71.33</v>
      </c>
      <c r="I149" s="8">
        <v>92.35</v>
      </c>
      <c r="J149" s="8"/>
      <c r="K149" s="8"/>
      <c r="M149" s="8">
        <v>2</v>
      </c>
      <c r="N149" s="8">
        <v>2</v>
      </c>
      <c r="O149" s="8">
        <v>2</v>
      </c>
      <c r="P149" s="8">
        <v>2</v>
      </c>
      <c r="Q149" s="29">
        <v>2</v>
      </c>
    </row>
    <row r="150" spans="1:17" ht="12.75">
      <c r="A150" s="1" t="s">
        <v>65</v>
      </c>
      <c r="B150" s="1" t="s">
        <v>1</v>
      </c>
      <c r="C150" s="1" t="s">
        <v>188</v>
      </c>
      <c r="D150" s="8">
        <v>287.46</v>
      </c>
      <c r="F150" s="8">
        <v>71.98</v>
      </c>
      <c r="G150" s="8">
        <v>71.82</v>
      </c>
      <c r="H150" s="8">
        <v>71.83</v>
      </c>
      <c r="I150" s="8">
        <v>71.83</v>
      </c>
      <c r="J150" s="8"/>
      <c r="K150" s="8"/>
      <c r="M150" s="8">
        <v>1</v>
      </c>
      <c r="N150" s="8">
        <v>1</v>
      </c>
      <c r="O150" s="8">
        <v>1</v>
      </c>
      <c r="P150" s="8">
        <v>1</v>
      </c>
      <c r="Q150" s="29">
        <v>1</v>
      </c>
    </row>
    <row r="151" spans="1:17" ht="12.75">
      <c r="A151" s="1" t="s">
        <v>66</v>
      </c>
      <c r="B151" s="1" t="s">
        <v>1</v>
      </c>
      <c r="C151" s="1" t="s">
        <v>188</v>
      </c>
      <c r="D151" s="8">
        <v>1353.76</v>
      </c>
      <c r="F151" s="8">
        <v>330.96</v>
      </c>
      <c r="G151" s="8">
        <v>327.28</v>
      </c>
      <c r="H151" s="8">
        <v>335.6</v>
      </c>
      <c r="I151" s="8">
        <v>359.92</v>
      </c>
      <c r="J151" s="8"/>
      <c r="K151" s="8"/>
      <c r="M151" s="8">
        <v>8</v>
      </c>
      <c r="N151" s="8">
        <v>8</v>
      </c>
      <c r="O151" s="8">
        <v>9</v>
      </c>
      <c r="P151" s="8">
        <v>9</v>
      </c>
      <c r="Q151" s="29">
        <v>8.5</v>
      </c>
    </row>
    <row r="152" spans="1:17" ht="12.75">
      <c r="A152" s="1" t="s">
        <v>67</v>
      </c>
      <c r="B152" s="1" t="s">
        <v>1</v>
      </c>
      <c r="C152" s="1" t="s">
        <v>188</v>
      </c>
      <c r="D152" s="8">
        <v>238.96</v>
      </c>
      <c r="F152" s="8">
        <v>51.41</v>
      </c>
      <c r="G152" s="8">
        <v>78.84</v>
      </c>
      <c r="H152" s="8">
        <v>57.23</v>
      </c>
      <c r="I152" s="8">
        <v>51.48</v>
      </c>
      <c r="J152" s="8"/>
      <c r="K152" s="8"/>
      <c r="M152" s="8">
        <v>1</v>
      </c>
      <c r="N152" s="8">
        <v>1</v>
      </c>
      <c r="O152" s="8">
        <v>1</v>
      </c>
      <c r="P152" s="8">
        <v>1</v>
      </c>
      <c r="Q152" s="29">
        <v>1</v>
      </c>
    </row>
    <row r="153" spans="1:17" ht="12.75">
      <c r="A153" s="1" t="s">
        <v>68</v>
      </c>
      <c r="B153" s="1" t="s">
        <v>1</v>
      </c>
      <c r="C153" s="1" t="s">
        <v>188</v>
      </c>
      <c r="D153" s="8">
        <v>663.48</v>
      </c>
      <c r="F153" s="8">
        <v>165.86</v>
      </c>
      <c r="G153" s="8">
        <v>165.45</v>
      </c>
      <c r="H153" s="8">
        <v>165.45</v>
      </c>
      <c r="I153" s="8">
        <v>166.72</v>
      </c>
      <c r="J153" s="8"/>
      <c r="K153" s="8"/>
      <c r="M153" s="8">
        <v>4</v>
      </c>
      <c r="N153" s="8">
        <v>4</v>
      </c>
      <c r="O153" s="8">
        <v>4</v>
      </c>
      <c r="P153" s="8">
        <v>4</v>
      </c>
      <c r="Q153" s="29">
        <v>4</v>
      </c>
    </row>
    <row r="154" spans="1:17" ht="12.75">
      <c r="A154" s="1" t="s">
        <v>69</v>
      </c>
      <c r="B154" s="1" t="s">
        <v>1</v>
      </c>
      <c r="C154" s="1" t="s">
        <v>188</v>
      </c>
      <c r="D154" s="8">
        <v>658.74</v>
      </c>
      <c r="F154" s="8">
        <v>165</v>
      </c>
      <c r="G154" s="8">
        <v>164.58</v>
      </c>
      <c r="H154" s="8">
        <v>164.58</v>
      </c>
      <c r="I154" s="8">
        <v>164.58</v>
      </c>
      <c r="J154" s="8"/>
      <c r="K154" s="8"/>
      <c r="M154" s="8">
        <v>2</v>
      </c>
      <c r="N154" s="8">
        <v>2</v>
      </c>
      <c r="O154" s="8">
        <v>2</v>
      </c>
      <c r="P154" s="8">
        <v>2</v>
      </c>
      <c r="Q154" s="29">
        <v>2</v>
      </c>
    </row>
    <row r="155" spans="1:17" ht="12.75">
      <c r="A155" s="1" t="s">
        <v>70</v>
      </c>
      <c r="B155" s="1" t="s">
        <v>1</v>
      </c>
      <c r="C155" s="1" t="s">
        <v>188</v>
      </c>
      <c r="D155" s="8">
        <v>169.57</v>
      </c>
      <c r="F155" s="8">
        <v>42.5</v>
      </c>
      <c r="G155" s="8">
        <v>42.29</v>
      </c>
      <c r="H155" s="8">
        <v>42.29</v>
      </c>
      <c r="I155" s="8">
        <v>42.49</v>
      </c>
      <c r="J155" s="8"/>
      <c r="K155" s="8"/>
      <c r="M155" s="8">
        <v>1</v>
      </c>
      <c r="N155" s="8">
        <v>1</v>
      </c>
      <c r="O155" s="8">
        <v>1</v>
      </c>
      <c r="P155" s="8">
        <v>1</v>
      </c>
      <c r="Q155" s="29">
        <v>1</v>
      </c>
    </row>
    <row r="156" spans="1:17" ht="12.75">
      <c r="A156" s="1" t="s">
        <v>71</v>
      </c>
      <c r="B156" s="1" t="s">
        <v>1</v>
      </c>
      <c r="C156" s="1" t="s">
        <v>188</v>
      </c>
      <c r="D156" s="8">
        <v>329.37</v>
      </c>
      <c r="F156" s="8">
        <v>82.5</v>
      </c>
      <c r="G156" s="8">
        <v>82.29</v>
      </c>
      <c r="H156" s="8">
        <v>82.29</v>
      </c>
      <c r="I156" s="8">
        <v>82.29</v>
      </c>
      <c r="J156" s="8"/>
      <c r="K156" s="8"/>
      <c r="M156" s="8">
        <v>1</v>
      </c>
      <c r="N156" s="8">
        <v>1</v>
      </c>
      <c r="O156" s="8">
        <v>1</v>
      </c>
      <c r="P156" s="8">
        <v>1</v>
      </c>
      <c r="Q156" s="29">
        <v>1</v>
      </c>
    </row>
    <row r="157" spans="1:17" ht="12.75">
      <c r="A157" s="1" t="s">
        <v>72</v>
      </c>
      <c r="B157" s="1" t="s">
        <v>1</v>
      </c>
      <c r="C157" s="1" t="s">
        <v>188</v>
      </c>
      <c r="D157" s="8">
        <v>348.62</v>
      </c>
      <c r="F157" s="8">
        <v>85.44</v>
      </c>
      <c r="G157" s="8">
        <v>85.05</v>
      </c>
      <c r="H157" s="8">
        <v>84.31</v>
      </c>
      <c r="I157" s="8">
        <v>93.82</v>
      </c>
      <c r="J157" s="8"/>
      <c r="K157" s="8"/>
      <c r="M157" s="8">
        <v>3</v>
      </c>
      <c r="N157" s="8">
        <v>3</v>
      </c>
      <c r="O157" s="8">
        <v>3</v>
      </c>
      <c r="P157" s="8">
        <v>5</v>
      </c>
      <c r="Q157" s="29">
        <v>3.5</v>
      </c>
    </row>
    <row r="158" spans="1:17" ht="12.75">
      <c r="A158" s="1" t="s">
        <v>73</v>
      </c>
      <c r="B158" s="1" t="s">
        <v>1</v>
      </c>
      <c r="C158" s="1" t="s">
        <v>188</v>
      </c>
      <c r="D158" s="8">
        <v>1335.62</v>
      </c>
      <c r="F158" s="8">
        <v>334.4</v>
      </c>
      <c r="G158" s="8">
        <v>334.54</v>
      </c>
      <c r="H158" s="8">
        <v>333.34</v>
      </c>
      <c r="I158" s="8">
        <v>333.34</v>
      </c>
      <c r="J158" s="8"/>
      <c r="K158" s="8"/>
      <c r="M158" s="8">
        <v>4</v>
      </c>
      <c r="N158" s="8">
        <v>4</v>
      </c>
      <c r="O158" s="8">
        <v>4</v>
      </c>
      <c r="P158" s="8">
        <v>4</v>
      </c>
      <c r="Q158" s="29">
        <v>4</v>
      </c>
    </row>
    <row r="159" spans="1:17" ht="12.75">
      <c r="A159" s="1" t="s">
        <v>74</v>
      </c>
      <c r="B159" s="1" t="s">
        <v>1</v>
      </c>
      <c r="C159" s="1" t="s">
        <v>188</v>
      </c>
      <c r="D159" s="8">
        <v>333.9</v>
      </c>
      <c r="F159" s="8">
        <v>0</v>
      </c>
      <c r="G159" s="8">
        <v>105.69</v>
      </c>
      <c r="H159" s="8">
        <v>114.52</v>
      </c>
      <c r="I159" s="8">
        <v>113.69</v>
      </c>
      <c r="J159" s="8"/>
      <c r="K159" s="8"/>
      <c r="M159" s="8">
        <v>0</v>
      </c>
      <c r="N159" s="8">
        <v>1</v>
      </c>
      <c r="O159" s="8">
        <v>1</v>
      </c>
      <c r="P159" s="8">
        <v>1</v>
      </c>
      <c r="Q159" s="29">
        <v>0.75</v>
      </c>
    </row>
    <row r="160" spans="1:17" ht="12.75">
      <c r="A160" s="1" t="s">
        <v>75</v>
      </c>
      <c r="B160" s="1" t="s">
        <v>1</v>
      </c>
      <c r="C160" s="1" t="s">
        <v>188</v>
      </c>
      <c r="D160" s="8">
        <v>455.12</v>
      </c>
      <c r="F160" s="8">
        <v>114.05</v>
      </c>
      <c r="G160" s="8">
        <v>113.69</v>
      </c>
      <c r="H160" s="8">
        <v>113.69</v>
      </c>
      <c r="I160" s="8">
        <v>113.69</v>
      </c>
      <c r="J160" s="8"/>
      <c r="K160" s="8"/>
      <c r="M160" s="8">
        <v>1</v>
      </c>
      <c r="N160" s="8">
        <v>1</v>
      </c>
      <c r="O160" s="8">
        <v>1</v>
      </c>
      <c r="P160" s="8">
        <v>1</v>
      </c>
      <c r="Q160" s="29">
        <v>1</v>
      </c>
    </row>
    <row r="161" spans="1:17" ht="12.75">
      <c r="A161" s="1" t="s">
        <v>77</v>
      </c>
      <c r="B161" s="1" t="s">
        <v>1</v>
      </c>
      <c r="C161" s="1" t="s">
        <v>188</v>
      </c>
      <c r="D161" s="8">
        <v>1209.15</v>
      </c>
      <c r="F161" s="8">
        <v>0</v>
      </c>
      <c r="G161" s="8">
        <v>487.75</v>
      </c>
      <c r="H161" s="8">
        <v>407.42</v>
      </c>
      <c r="I161" s="8">
        <v>313.98</v>
      </c>
      <c r="J161" s="8"/>
      <c r="K161" s="8"/>
      <c r="M161" s="8">
        <v>0</v>
      </c>
      <c r="N161" s="8">
        <v>4</v>
      </c>
      <c r="O161" s="8">
        <v>4</v>
      </c>
      <c r="P161" s="8">
        <v>3</v>
      </c>
      <c r="Q161" s="29">
        <v>2.75</v>
      </c>
    </row>
    <row r="162" spans="1:17" ht="12.75">
      <c r="A162" s="1" t="s">
        <v>136</v>
      </c>
      <c r="B162" s="1" t="s">
        <v>1</v>
      </c>
      <c r="C162" s="1" t="s">
        <v>188</v>
      </c>
      <c r="D162" s="8">
        <v>535.12</v>
      </c>
      <c r="F162" s="8">
        <v>134.05</v>
      </c>
      <c r="G162" s="8">
        <v>133.69</v>
      </c>
      <c r="H162" s="8">
        <v>133.69</v>
      </c>
      <c r="I162" s="8">
        <v>133.69</v>
      </c>
      <c r="J162" s="8"/>
      <c r="K162" s="8"/>
      <c r="M162" s="8">
        <v>1</v>
      </c>
      <c r="N162" s="8">
        <v>1</v>
      </c>
      <c r="O162" s="8">
        <v>1</v>
      </c>
      <c r="P162" s="8">
        <v>1</v>
      </c>
      <c r="Q162" s="29">
        <v>1</v>
      </c>
    </row>
    <row r="163" spans="1:17" ht="12.75">
      <c r="A163" s="1" t="s">
        <v>80</v>
      </c>
      <c r="B163" s="1" t="s">
        <v>1</v>
      </c>
      <c r="C163" s="1" t="s">
        <v>188</v>
      </c>
      <c r="D163" s="8">
        <v>329.37</v>
      </c>
      <c r="F163" s="8">
        <v>82.5</v>
      </c>
      <c r="G163" s="8">
        <v>82.29</v>
      </c>
      <c r="H163" s="8">
        <v>82.29</v>
      </c>
      <c r="I163" s="8">
        <v>82.29</v>
      </c>
      <c r="J163" s="8"/>
      <c r="K163" s="8"/>
      <c r="M163" s="8">
        <v>1</v>
      </c>
      <c r="N163" s="8">
        <v>1</v>
      </c>
      <c r="O163" s="8">
        <v>1</v>
      </c>
      <c r="P163" s="8">
        <v>1</v>
      </c>
      <c r="Q163" s="29">
        <v>1</v>
      </c>
    </row>
    <row r="164" spans="1:17" ht="12.75">
      <c r="A164" s="1" t="s">
        <v>81</v>
      </c>
      <c r="B164" s="1" t="s">
        <v>1</v>
      </c>
      <c r="C164" s="1" t="s">
        <v>188</v>
      </c>
      <c r="D164" s="8">
        <v>658.74</v>
      </c>
      <c r="F164" s="8">
        <v>165</v>
      </c>
      <c r="G164" s="8">
        <v>164.58</v>
      </c>
      <c r="H164" s="8">
        <v>164.58</v>
      </c>
      <c r="I164" s="8">
        <v>164.58</v>
      </c>
      <c r="J164" s="8"/>
      <c r="K164" s="8"/>
      <c r="M164" s="8">
        <v>2</v>
      </c>
      <c r="N164" s="8">
        <v>2</v>
      </c>
      <c r="O164" s="8">
        <v>2</v>
      </c>
      <c r="P164" s="8">
        <v>2</v>
      </c>
      <c r="Q164" s="29">
        <v>2</v>
      </c>
    </row>
    <row r="165" spans="1:17" ht="12.75">
      <c r="A165" s="1" t="s">
        <v>82</v>
      </c>
      <c r="B165" s="1" t="s">
        <v>1</v>
      </c>
      <c r="C165" s="1" t="s">
        <v>188</v>
      </c>
      <c r="D165" s="8">
        <v>573.68</v>
      </c>
      <c r="F165" s="8">
        <v>143.6</v>
      </c>
      <c r="G165" s="8">
        <v>143.36</v>
      </c>
      <c r="H165" s="8">
        <v>143.36</v>
      </c>
      <c r="I165" s="8">
        <v>143.36</v>
      </c>
      <c r="J165" s="8"/>
      <c r="K165" s="8"/>
      <c r="M165" s="8">
        <v>3</v>
      </c>
      <c r="N165" s="8">
        <v>3</v>
      </c>
      <c r="O165" s="8">
        <v>3</v>
      </c>
      <c r="P165" s="8">
        <v>3</v>
      </c>
      <c r="Q165" s="29">
        <v>3</v>
      </c>
    </row>
    <row r="166" spans="1:17" ht="12.75">
      <c r="A166" s="1" t="s">
        <v>84</v>
      </c>
      <c r="B166" s="1" t="s">
        <v>0</v>
      </c>
      <c r="C166" s="1" t="s">
        <v>190</v>
      </c>
      <c r="D166" s="8">
        <v>829.46</v>
      </c>
      <c r="F166" s="8">
        <v>274.48</v>
      </c>
      <c r="G166" s="8">
        <v>175.42</v>
      </c>
      <c r="H166" s="8">
        <v>169.33</v>
      </c>
      <c r="I166" s="8">
        <v>210.23</v>
      </c>
      <c r="J166" s="8"/>
      <c r="K166" s="8"/>
      <c r="M166" s="8">
        <v>1</v>
      </c>
      <c r="N166" s="8">
        <v>1</v>
      </c>
      <c r="O166" s="8">
        <v>1</v>
      </c>
      <c r="P166" s="8">
        <v>1</v>
      </c>
      <c r="Q166" s="29">
        <v>1</v>
      </c>
    </row>
    <row r="167" spans="1:17" ht="12.75">
      <c r="A167" s="1" t="s">
        <v>85</v>
      </c>
      <c r="B167" s="1" t="s">
        <v>1</v>
      </c>
      <c r="C167" s="1" t="s">
        <v>188</v>
      </c>
      <c r="D167" s="8">
        <v>346.36</v>
      </c>
      <c r="F167" s="8">
        <v>83.91</v>
      </c>
      <c r="G167" s="8">
        <v>101.09</v>
      </c>
      <c r="H167" s="8">
        <v>85.39</v>
      </c>
      <c r="I167" s="8">
        <v>75.97</v>
      </c>
      <c r="J167" s="8"/>
      <c r="K167" s="8"/>
      <c r="M167" s="8">
        <v>4</v>
      </c>
      <c r="N167" s="8">
        <v>4</v>
      </c>
      <c r="O167" s="8">
        <v>4</v>
      </c>
      <c r="P167" s="8">
        <v>4</v>
      </c>
      <c r="Q167" s="29">
        <v>4</v>
      </c>
    </row>
    <row r="168" spans="1:17" ht="12.75">
      <c r="A168" s="1" t="s">
        <v>86</v>
      </c>
      <c r="B168" s="1" t="s">
        <v>1</v>
      </c>
      <c r="C168" s="1" t="s">
        <v>188</v>
      </c>
      <c r="D168" s="8">
        <v>173.77</v>
      </c>
      <c r="F168" s="8">
        <v>32.34</v>
      </c>
      <c r="G168" s="8">
        <v>31.94</v>
      </c>
      <c r="H168" s="8">
        <v>44.99</v>
      </c>
      <c r="I168" s="8">
        <v>64.5</v>
      </c>
      <c r="J168" s="8"/>
      <c r="K168" s="8"/>
      <c r="M168" s="8">
        <v>1</v>
      </c>
      <c r="N168" s="8">
        <v>1</v>
      </c>
      <c r="O168" s="8">
        <v>1</v>
      </c>
      <c r="P168" s="8">
        <v>1</v>
      </c>
      <c r="Q168" s="29">
        <v>1</v>
      </c>
    </row>
    <row r="169" spans="1:17" ht="12.75">
      <c r="A169" s="1" t="s">
        <v>88</v>
      </c>
      <c r="B169" s="1" t="s">
        <v>1</v>
      </c>
      <c r="C169" s="1" t="s">
        <v>188</v>
      </c>
      <c r="D169" s="8">
        <v>376.9</v>
      </c>
      <c r="F169" s="8">
        <v>130.03</v>
      </c>
      <c r="G169" s="8">
        <v>82.29</v>
      </c>
      <c r="H169" s="8">
        <v>72.3</v>
      </c>
      <c r="I169" s="8">
        <v>92.28</v>
      </c>
      <c r="J169" s="8"/>
      <c r="K169" s="8"/>
      <c r="M169" s="8">
        <v>2</v>
      </c>
      <c r="N169" s="8">
        <v>1</v>
      </c>
      <c r="O169" s="8">
        <v>1</v>
      </c>
      <c r="P169" s="8">
        <v>1</v>
      </c>
      <c r="Q169" s="29">
        <v>1.25</v>
      </c>
    </row>
    <row r="170" spans="1:17" ht="12.75">
      <c r="A170" s="1" t="s">
        <v>89</v>
      </c>
      <c r="B170" s="1" t="s">
        <v>1</v>
      </c>
      <c r="C170" s="1" t="s">
        <v>188</v>
      </c>
      <c r="D170" s="8">
        <v>287.46</v>
      </c>
      <c r="F170" s="8">
        <v>71.98</v>
      </c>
      <c r="G170" s="8">
        <v>71.82</v>
      </c>
      <c r="H170" s="8">
        <v>71.83</v>
      </c>
      <c r="I170" s="8">
        <v>71.83</v>
      </c>
      <c r="J170" s="8"/>
      <c r="K170" s="8"/>
      <c r="M170" s="8">
        <v>1</v>
      </c>
      <c r="N170" s="8">
        <v>1</v>
      </c>
      <c r="O170" s="8">
        <v>1</v>
      </c>
      <c r="P170" s="8">
        <v>1</v>
      </c>
      <c r="Q170" s="29">
        <v>1</v>
      </c>
    </row>
    <row r="171" spans="1:17" ht="12.75">
      <c r="A171" s="1" t="s">
        <v>90</v>
      </c>
      <c r="B171" s="1" t="s">
        <v>6</v>
      </c>
      <c r="C171" s="1" t="s">
        <v>195</v>
      </c>
      <c r="D171" s="8">
        <v>47.35</v>
      </c>
      <c r="F171" s="8">
        <v>13.96</v>
      </c>
      <c r="G171" s="8">
        <v>10.9</v>
      </c>
      <c r="H171" s="8">
        <v>10.9</v>
      </c>
      <c r="I171" s="8">
        <v>11.59</v>
      </c>
      <c r="J171" s="8"/>
      <c r="K171" s="8"/>
      <c r="M171" s="8">
        <v>1</v>
      </c>
      <c r="N171" s="8">
        <v>1</v>
      </c>
      <c r="O171" s="8">
        <v>1</v>
      </c>
      <c r="P171" s="8">
        <v>1</v>
      </c>
      <c r="Q171" s="29">
        <v>1</v>
      </c>
    </row>
    <row r="172" spans="1:17" ht="12.75">
      <c r="A172" s="1" t="s">
        <v>91</v>
      </c>
      <c r="B172" s="1" t="s">
        <v>1</v>
      </c>
      <c r="C172" s="1" t="s">
        <v>188</v>
      </c>
      <c r="D172" s="8">
        <v>287.46</v>
      </c>
      <c r="F172" s="8">
        <v>71.98</v>
      </c>
      <c r="G172" s="8">
        <v>71.82</v>
      </c>
      <c r="H172" s="8">
        <v>71.83</v>
      </c>
      <c r="I172" s="8">
        <v>71.83</v>
      </c>
      <c r="J172" s="8"/>
      <c r="K172" s="8"/>
      <c r="M172" s="8">
        <v>1</v>
      </c>
      <c r="N172" s="8">
        <v>1</v>
      </c>
      <c r="O172" s="8">
        <v>1</v>
      </c>
      <c r="P172" s="8">
        <v>1</v>
      </c>
      <c r="Q172" s="29">
        <v>1</v>
      </c>
    </row>
    <row r="173" spans="1:17" ht="12.75">
      <c r="A173" s="1" t="s">
        <v>92</v>
      </c>
      <c r="B173" s="1" t="s">
        <v>1</v>
      </c>
      <c r="C173" s="1" t="s">
        <v>188</v>
      </c>
      <c r="D173" s="8">
        <v>906.27</v>
      </c>
      <c r="F173" s="8">
        <v>228.43</v>
      </c>
      <c r="G173" s="8">
        <v>225.94</v>
      </c>
      <c r="H173" s="8">
        <v>225.95</v>
      </c>
      <c r="I173" s="8">
        <v>225.95</v>
      </c>
      <c r="J173" s="8"/>
      <c r="K173" s="8"/>
      <c r="M173" s="8">
        <v>3</v>
      </c>
      <c r="N173" s="8">
        <v>3</v>
      </c>
      <c r="O173" s="8">
        <v>3</v>
      </c>
      <c r="P173" s="8">
        <v>3</v>
      </c>
      <c r="Q173" s="29">
        <v>3</v>
      </c>
    </row>
    <row r="174" spans="1:17" ht="12.75">
      <c r="A174" s="1" t="s">
        <v>137</v>
      </c>
      <c r="B174" s="1" t="s">
        <v>1</v>
      </c>
      <c r="C174" s="1" t="s">
        <v>188</v>
      </c>
      <c r="D174" s="8">
        <v>1292.7</v>
      </c>
      <c r="F174" s="8">
        <v>323.7</v>
      </c>
      <c r="G174" s="8">
        <v>322.98</v>
      </c>
      <c r="H174" s="8">
        <v>323.01</v>
      </c>
      <c r="I174" s="8">
        <v>323.01</v>
      </c>
      <c r="J174" s="8"/>
      <c r="K174" s="8"/>
      <c r="M174" s="8">
        <v>4</v>
      </c>
      <c r="N174" s="8">
        <v>4</v>
      </c>
      <c r="O174" s="8">
        <v>4</v>
      </c>
      <c r="P174" s="8">
        <v>4</v>
      </c>
      <c r="Q174" s="29">
        <v>4</v>
      </c>
    </row>
    <row r="175" spans="1:17" ht="12.75">
      <c r="A175" s="1" t="s">
        <v>94</v>
      </c>
      <c r="B175" s="1" t="s">
        <v>1</v>
      </c>
      <c r="C175" s="1" t="s">
        <v>188</v>
      </c>
      <c r="D175" s="8">
        <v>408.06</v>
      </c>
      <c r="F175" s="8">
        <v>82.16</v>
      </c>
      <c r="G175" s="8">
        <v>113.55</v>
      </c>
      <c r="H175" s="8">
        <v>102.84</v>
      </c>
      <c r="I175" s="8">
        <v>109.51</v>
      </c>
      <c r="J175" s="8"/>
      <c r="K175" s="8"/>
      <c r="M175" s="8">
        <v>2</v>
      </c>
      <c r="N175" s="8">
        <v>2</v>
      </c>
      <c r="O175" s="8">
        <v>2</v>
      </c>
      <c r="P175" s="8">
        <v>2</v>
      </c>
      <c r="Q175" s="29">
        <v>2</v>
      </c>
    </row>
    <row r="176" spans="1:17" ht="12.75">
      <c r="A176" s="1" t="s">
        <v>95</v>
      </c>
      <c r="B176" s="1" t="s">
        <v>1</v>
      </c>
      <c r="C176" s="1" t="s">
        <v>188</v>
      </c>
      <c r="D176" s="8">
        <v>514.17</v>
      </c>
      <c r="F176" s="8">
        <v>128.79</v>
      </c>
      <c r="G176" s="8">
        <v>128.46</v>
      </c>
      <c r="H176" s="8">
        <v>128.46</v>
      </c>
      <c r="I176" s="8">
        <v>128.46</v>
      </c>
      <c r="J176" s="8"/>
      <c r="K176" s="8"/>
      <c r="M176" s="8">
        <v>1</v>
      </c>
      <c r="N176" s="8">
        <v>1</v>
      </c>
      <c r="O176" s="8">
        <v>1</v>
      </c>
      <c r="P176" s="8">
        <v>1</v>
      </c>
      <c r="Q176" s="29">
        <v>1</v>
      </c>
    </row>
    <row r="177" spans="1:17" ht="12.75">
      <c r="A177" s="1" t="s">
        <v>96</v>
      </c>
      <c r="B177" s="1" t="s">
        <v>1</v>
      </c>
      <c r="C177" s="1" t="s">
        <v>188</v>
      </c>
      <c r="D177" s="8">
        <v>862.38</v>
      </c>
      <c r="F177" s="8">
        <v>215.94</v>
      </c>
      <c r="G177" s="8">
        <v>215.46</v>
      </c>
      <c r="H177" s="8">
        <v>215.49</v>
      </c>
      <c r="I177" s="8">
        <v>215.49</v>
      </c>
      <c r="J177" s="8"/>
      <c r="K177" s="8"/>
      <c r="M177" s="8">
        <v>3</v>
      </c>
      <c r="N177" s="8">
        <v>3</v>
      </c>
      <c r="O177" s="8">
        <v>3</v>
      </c>
      <c r="P177" s="8">
        <v>3</v>
      </c>
      <c r="Q177" s="29">
        <v>3</v>
      </c>
    </row>
    <row r="178" spans="1:17" ht="12.75">
      <c r="A178" s="1" t="s">
        <v>138</v>
      </c>
      <c r="B178" s="1" t="s">
        <v>1</v>
      </c>
      <c r="C178" s="1" t="s">
        <v>188</v>
      </c>
      <c r="D178" s="8">
        <v>314.83</v>
      </c>
      <c r="F178" s="8">
        <v>123.96</v>
      </c>
      <c r="G178" s="8">
        <v>123.64</v>
      </c>
      <c r="H178" s="8">
        <v>67.23</v>
      </c>
      <c r="I178" s="8">
        <v>0</v>
      </c>
      <c r="J178" s="8"/>
      <c r="K178" s="8"/>
      <c r="M178" s="8">
        <v>2</v>
      </c>
      <c r="N178" s="8">
        <v>2</v>
      </c>
      <c r="O178" s="8">
        <v>3</v>
      </c>
      <c r="P178" s="8">
        <v>0</v>
      </c>
      <c r="Q178" s="29">
        <v>1.75</v>
      </c>
    </row>
    <row r="179" spans="1:17" ht="12.75">
      <c r="A179" s="1" t="s">
        <v>97</v>
      </c>
      <c r="B179" s="1" t="s">
        <v>1</v>
      </c>
      <c r="C179" s="1" t="s">
        <v>188</v>
      </c>
      <c r="D179" s="8">
        <v>580.24</v>
      </c>
      <c r="F179" s="8">
        <v>138.23</v>
      </c>
      <c r="G179" s="8">
        <v>155</v>
      </c>
      <c r="H179" s="8">
        <v>152.63</v>
      </c>
      <c r="I179" s="8">
        <v>134.38</v>
      </c>
      <c r="J179" s="8"/>
      <c r="K179" s="8"/>
      <c r="M179" s="8">
        <v>2</v>
      </c>
      <c r="N179" s="8">
        <v>2</v>
      </c>
      <c r="O179" s="8">
        <v>2</v>
      </c>
      <c r="P179" s="8">
        <v>2</v>
      </c>
      <c r="Q179" s="29">
        <v>2</v>
      </c>
    </row>
    <row r="180" spans="1:17" ht="12.75">
      <c r="A180" s="1" t="s">
        <v>98</v>
      </c>
      <c r="B180" s="1" t="s">
        <v>1</v>
      </c>
      <c r="C180" s="1" t="s">
        <v>188</v>
      </c>
      <c r="D180" s="8">
        <v>1349.02</v>
      </c>
      <c r="F180" s="8">
        <v>277.51</v>
      </c>
      <c r="G180" s="8">
        <v>338.72</v>
      </c>
      <c r="H180" s="8">
        <v>355.43</v>
      </c>
      <c r="I180" s="8">
        <v>377.36</v>
      </c>
      <c r="J180" s="8"/>
      <c r="K180" s="8"/>
      <c r="M180" s="8">
        <v>4</v>
      </c>
      <c r="N180" s="8">
        <v>5</v>
      </c>
      <c r="O180" s="8">
        <v>5</v>
      </c>
      <c r="P180" s="8">
        <v>6</v>
      </c>
      <c r="Q180" s="29">
        <v>5</v>
      </c>
    </row>
    <row r="181" spans="1:17" ht="12.75">
      <c r="A181" s="23" t="s">
        <v>139</v>
      </c>
      <c r="B181" s="1" t="s">
        <v>1</v>
      </c>
      <c r="C181" s="1" t="s">
        <v>188</v>
      </c>
      <c r="D181" s="8">
        <v>1529.37</v>
      </c>
      <c r="F181" s="8">
        <v>445.31</v>
      </c>
      <c r="G181" s="8">
        <v>506.03</v>
      </c>
      <c r="H181" s="8">
        <v>316.85</v>
      </c>
      <c r="I181" s="8">
        <v>261.18</v>
      </c>
      <c r="J181" s="8"/>
      <c r="K181" s="8"/>
      <c r="M181" s="8">
        <v>4</v>
      </c>
      <c r="N181" s="8">
        <v>4</v>
      </c>
      <c r="O181" s="8">
        <v>5</v>
      </c>
      <c r="P181" s="8">
        <v>4</v>
      </c>
      <c r="Q181" s="29">
        <v>4.25</v>
      </c>
    </row>
    <row r="182" spans="1:17" ht="12.75">
      <c r="A182" s="1" t="s">
        <v>100</v>
      </c>
      <c r="B182" s="1" t="s">
        <v>1</v>
      </c>
      <c r="C182" s="1" t="s">
        <v>188</v>
      </c>
      <c r="D182" s="8">
        <v>504.22</v>
      </c>
      <c r="F182" s="8">
        <v>133.96</v>
      </c>
      <c r="G182" s="8">
        <v>133.64</v>
      </c>
      <c r="H182" s="8">
        <v>133.66</v>
      </c>
      <c r="I182" s="8">
        <v>102.96</v>
      </c>
      <c r="J182" s="8"/>
      <c r="K182" s="8"/>
      <c r="M182" s="8">
        <v>2</v>
      </c>
      <c r="N182" s="8">
        <v>2</v>
      </c>
      <c r="O182" s="8">
        <v>2</v>
      </c>
      <c r="P182" s="8">
        <v>2</v>
      </c>
      <c r="Q182" s="29">
        <v>2</v>
      </c>
    </row>
    <row r="183" spans="1:17" ht="12.75">
      <c r="A183" s="1" t="s">
        <v>102</v>
      </c>
      <c r="B183" s="1" t="s">
        <v>1</v>
      </c>
      <c r="C183" s="1" t="s">
        <v>188</v>
      </c>
      <c r="D183" s="8">
        <v>3000.01</v>
      </c>
      <c r="F183" s="8">
        <v>751.01</v>
      </c>
      <c r="G183" s="8">
        <v>749.32</v>
      </c>
      <c r="H183" s="8">
        <v>749.09</v>
      </c>
      <c r="I183" s="8">
        <v>750.59</v>
      </c>
      <c r="J183" s="8"/>
      <c r="K183" s="8"/>
      <c r="M183" s="8">
        <v>9</v>
      </c>
      <c r="N183" s="8">
        <v>9</v>
      </c>
      <c r="O183" s="8">
        <v>9</v>
      </c>
      <c r="P183" s="8">
        <v>9</v>
      </c>
      <c r="Q183" s="29">
        <v>9</v>
      </c>
    </row>
    <row r="184" spans="1:17" ht="12.75">
      <c r="A184" s="1" t="s">
        <v>140</v>
      </c>
      <c r="B184" s="1" t="s">
        <v>1</v>
      </c>
      <c r="C184" s="1" t="s">
        <v>188</v>
      </c>
      <c r="D184" s="8">
        <v>289.54</v>
      </c>
      <c r="F184" s="8">
        <v>71.98</v>
      </c>
      <c r="G184" s="8">
        <v>71.82</v>
      </c>
      <c r="H184" s="8">
        <v>71.83</v>
      </c>
      <c r="I184" s="8">
        <v>73.91</v>
      </c>
      <c r="J184" s="8"/>
      <c r="K184" s="8"/>
      <c r="M184" s="8">
        <v>1</v>
      </c>
      <c r="N184" s="8">
        <v>1</v>
      </c>
      <c r="O184" s="8">
        <v>1</v>
      </c>
      <c r="P184" s="8">
        <v>1</v>
      </c>
      <c r="Q184" s="29">
        <v>1</v>
      </c>
    </row>
    <row r="185" spans="1:17" ht="12.75">
      <c r="A185" s="1" t="s">
        <v>104</v>
      </c>
      <c r="B185" s="1" t="s">
        <v>1</v>
      </c>
      <c r="C185" s="1" t="s">
        <v>188</v>
      </c>
      <c r="D185" s="8">
        <v>287.46</v>
      </c>
      <c r="F185" s="8">
        <v>71.98</v>
      </c>
      <c r="G185" s="8">
        <v>71.82</v>
      </c>
      <c r="H185" s="8">
        <v>71.83</v>
      </c>
      <c r="I185" s="8">
        <v>71.83</v>
      </c>
      <c r="J185" s="8"/>
      <c r="K185" s="8"/>
      <c r="M185" s="8">
        <v>1</v>
      </c>
      <c r="N185" s="8">
        <v>1</v>
      </c>
      <c r="O185" s="8">
        <v>1</v>
      </c>
      <c r="P185" s="8">
        <v>1</v>
      </c>
      <c r="Q185" s="29">
        <v>1</v>
      </c>
    </row>
    <row r="186" spans="1:17" ht="12.75">
      <c r="A186" s="1" t="s">
        <v>105</v>
      </c>
      <c r="B186" s="1" t="s">
        <v>1</v>
      </c>
      <c r="C186" s="1" t="s">
        <v>188</v>
      </c>
      <c r="D186" s="8">
        <v>515.36</v>
      </c>
      <c r="F186" s="8">
        <v>137.16</v>
      </c>
      <c r="G186" s="8">
        <v>126.06</v>
      </c>
      <c r="H186" s="8">
        <v>124.34</v>
      </c>
      <c r="I186" s="8">
        <v>127.8</v>
      </c>
      <c r="J186" s="8"/>
      <c r="K186" s="8"/>
      <c r="M186" s="8">
        <v>2</v>
      </c>
      <c r="N186" s="8">
        <v>2</v>
      </c>
      <c r="O186" s="8">
        <v>2</v>
      </c>
      <c r="P186" s="8">
        <v>2</v>
      </c>
      <c r="Q186" s="29">
        <v>2</v>
      </c>
    </row>
    <row r="187" spans="1:17" ht="12.75">
      <c r="A187" s="1" t="s">
        <v>107</v>
      </c>
      <c r="B187" s="1" t="s">
        <v>1</v>
      </c>
      <c r="C187" s="1" t="s">
        <v>188</v>
      </c>
      <c r="D187" s="8">
        <v>57.67</v>
      </c>
      <c r="F187" s="8">
        <v>0</v>
      </c>
      <c r="G187" s="8">
        <v>0</v>
      </c>
      <c r="H187" s="8">
        <v>46.08</v>
      </c>
      <c r="I187" s="8">
        <v>11.59</v>
      </c>
      <c r="J187" s="8"/>
      <c r="K187" s="8"/>
      <c r="M187" s="8">
        <v>0</v>
      </c>
      <c r="N187" s="8">
        <v>0</v>
      </c>
      <c r="O187" s="8">
        <v>1</v>
      </c>
      <c r="P187" s="8">
        <v>1</v>
      </c>
      <c r="Q187" s="29">
        <v>0.5</v>
      </c>
    </row>
    <row r="188" spans="1:17" ht="12.75">
      <c r="A188" s="1" t="s">
        <v>108</v>
      </c>
      <c r="B188" s="1" t="s">
        <v>1</v>
      </c>
      <c r="C188" s="1" t="s">
        <v>188</v>
      </c>
      <c r="D188" s="8">
        <v>1084.74</v>
      </c>
      <c r="F188" s="8">
        <v>247.92</v>
      </c>
      <c r="G188" s="8">
        <v>249.36</v>
      </c>
      <c r="H188" s="8">
        <v>304.14</v>
      </c>
      <c r="I188" s="8">
        <v>283.32</v>
      </c>
      <c r="J188" s="8"/>
      <c r="K188" s="8"/>
      <c r="M188" s="8">
        <v>4</v>
      </c>
      <c r="N188" s="8">
        <v>4</v>
      </c>
      <c r="O188" s="8">
        <v>5</v>
      </c>
      <c r="P188" s="8">
        <v>5</v>
      </c>
      <c r="Q188" s="29">
        <v>4.5</v>
      </c>
    </row>
    <row r="189" spans="1:17" ht="12.75">
      <c r="A189" s="1" t="s">
        <v>141</v>
      </c>
      <c r="B189" s="1" t="s">
        <v>1</v>
      </c>
      <c r="C189" s="1" t="s">
        <v>188</v>
      </c>
      <c r="D189" s="8">
        <v>1214.78</v>
      </c>
      <c r="F189" s="8">
        <v>303.7</v>
      </c>
      <c r="G189" s="8">
        <v>302.98</v>
      </c>
      <c r="H189" s="8">
        <v>305.09</v>
      </c>
      <c r="I189" s="8">
        <v>303.01</v>
      </c>
      <c r="J189" s="8"/>
      <c r="K189" s="8"/>
      <c r="M189" s="8">
        <v>4</v>
      </c>
      <c r="N189" s="8">
        <v>4</v>
      </c>
      <c r="O189" s="8">
        <v>4</v>
      </c>
      <c r="P189" s="8">
        <v>4</v>
      </c>
      <c r="Q189" s="29">
        <v>4</v>
      </c>
    </row>
    <row r="190" spans="1:17" ht="12.75">
      <c r="A190" s="1" t="s">
        <v>110</v>
      </c>
      <c r="B190" s="1" t="s">
        <v>1</v>
      </c>
      <c r="C190" s="1" t="s">
        <v>188</v>
      </c>
      <c r="D190" s="8">
        <v>87.52</v>
      </c>
      <c r="F190" s="8">
        <v>0</v>
      </c>
      <c r="G190" s="8">
        <v>0</v>
      </c>
      <c r="H190" s="8">
        <v>0</v>
      </c>
      <c r="I190" s="8">
        <v>87.52</v>
      </c>
      <c r="J190" s="8"/>
      <c r="K190" s="8"/>
      <c r="M190" s="8">
        <v>0</v>
      </c>
      <c r="N190" s="8">
        <v>0</v>
      </c>
      <c r="O190" s="8">
        <v>0</v>
      </c>
      <c r="P190" s="8">
        <v>1</v>
      </c>
      <c r="Q190" s="29">
        <v>0.25</v>
      </c>
    </row>
    <row r="191" spans="1:17" ht="12.75">
      <c r="A191" s="1" t="s">
        <v>142</v>
      </c>
      <c r="B191" s="1" t="s">
        <v>1</v>
      </c>
      <c r="C191" s="1" t="s">
        <v>188</v>
      </c>
      <c r="D191" s="8">
        <v>262.8</v>
      </c>
      <c r="F191" s="8">
        <v>87.76</v>
      </c>
      <c r="G191" s="8">
        <v>87.52</v>
      </c>
      <c r="H191" s="8">
        <v>87.52</v>
      </c>
      <c r="I191" s="8">
        <v>0</v>
      </c>
      <c r="J191" s="8"/>
      <c r="K191" s="8"/>
      <c r="M191" s="8">
        <v>1</v>
      </c>
      <c r="N191" s="8">
        <v>1</v>
      </c>
      <c r="O191" s="8">
        <v>1</v>
      </c>
      <c r="P191" s="8">
        <v>0</v>
      </c>
      <c r="Q191" s="29">
        <v>0.75</v>
      </c>
    </row>
    <row r="192" spans="1:17" ht="12.75">
      <c r="A192" s="1" t="s">
        <v>111</v>
      </c>
      <c r="B192" s="1" t="s">
        <v>1</v>
      </c>
      <c r="C192" s="1" t="s">
        <v>188</v>
      </c>
      <c r="D192" s="8">
        <v>3996.72</v>
      </c>
      <c r="F192" s="8">
        <v>939.77</v>
      </c>
      <c r="G192" s="8">
        <v>1012.12</v>
      </c>
      <c r="H192" s="8">
        <v>973.25</v>
      </c>
      <c r="I192" s="8">
        <v>1071.58</v>
      </c>
      <c r="J192" s="8"/>
      <c r="K192" s="8"/>
      <c r="M192" s="8">
        <v>10</v>
      </c>
      <c r="N192" s="8">
        <v>10</v>
      </c>
      <c r="O192" s="8">
        <v>11</v>
      </c>
      <c r="P192" s="8">
        <v>12</v>
      </c>
      <c r="Q192" s="29">
        <v>10.75</v>
      </c>
    </row>
    <row r="193" spans="1:17" ht="12.75">
      <c r="A193" s="1" t="s">
        <v>143</v>
      </c>
      <c r="B193" s="1" t="s">
        <v>1</v>
      </c>
      <c r="C193" s="1" t="s">
        <v>188</v>
      </c>
      <c r="D193" s="8">
        <v>2571.48</v>
      </c>
      <c r="F193" s="8">
        <v>690.18</v>
      </c>
      <c r="G193" s="8">
        <v>629.84</v>
      </c>
      <c r="H193" s="8">
        <v>649.68</v>
      </c>
      <c r="I193" s="8">
        <v>601.78</v>
      </c>
      <c r="J193" s="8"/>
      <c r="K193" s="8"/>
      <c r="M193" s="8">
        <v>10</v>
      </c>
      <c r="N193" s="8">
        <v>9</v>
      </c>
      <c r="O193" s="8">
        <v>9</v>
      </c>
      <c r="P193" s="8">
        <v>9</v>
      </c>
      <c r="Q193" s="29">
        <v>9.25</v>
      </c>
    </row>
    <row r="194" spans="1:17" ht="12.75">
      <c r="A194" s="1" t="s">
        <v>113</v>
      </c>
      <c r="B194" s="1" t="s">
        <v>1</v>
      </c>
      <c r="C194" s="1" t="s">
        <v>188</v>
      </c>
      <c r="D194" s="8">
        <v>1070.96</v>
      </c>
      <c r="F194" s="8">
        <v>268.28</v>
      </c>
      <c r="G194" s="8">
        <v>267.56</v>
      </c>
      <c r="H194" s="8">
        <v>267.56</v>
      </c>
      <c r="I194" s="8">
        <v>267.56</v>
      </c>
      <c r="J194" s="8"/>
      <c r="K194" s="8"/>
      <c r="M194" s="8">
        <v>3</v>
      </c>
      <c r="N194" s="8">
        <v>3</v>
      </c>
      <c r="O194" s="8">
        <v>3</v>
      </c>
      <c r="P194" s="8">
        <v>3</v>
      </c>
      <c r="Q194" s="29">
        <v>3</v>
      </c>
    </row>
    <row r="195" spans="1:17" ht="12.75">
      <c r="A195" s="1" t="s">
        <v>114</v>
      </c>
      <c r="B195" s="1" t="s">
        <v>1</v>
      </c>
      <c r="C195" s="1" t="s">
        <v>188</v>
      </c>
      <c r="D195" s="8">
        <v>1172.05</v>
      </c>
      <c r="F195" s="8">
        <v>281.57</v>
      </c>
      <c r="G195" s="8">
        <v>298.58</v>
      </c>
      <c r="H195" s="8">
        <v>279.42</v>
      </c>
      <c r="I195" s="8">
        <v>312.48</v>
      </c>
      <c r="J195" s="8"/>
      <c r="K195" s="8"/>
      <c r="M195" s="8">
        <v>4</v>
      </c>
      <c r="N195" s="8">
        <v>4</v>
      </c>
      <c r="O195" s="8">
        <v>4</v>
      </c>
      <c r="P195" s="8">
        <v>5</v>
      </c>
      <c r="Q195" s="29">
        <v>4.25</v>
      </c>
    </row>
    <row r="196" spans="1:17" ht="12.75">
      <c r="A196" s="1" t="s">
        <v>115</v>
      </c>
      <c r="B196" s="1" t="s">
        <v>1</v>
      </c>
      <c r="C196" s="1" t="s">
        <v>188</v>
      </c>
      <c r="D196" s="8">
        <v>287.46</v>
      </c>
      <c r="F196" s="8">
        <v>71.98</v>
      </c>
      <c r="G196" s="8">
        <v>71.82</v>
      </c>
      <c r="H196" s="8">
        <v>71.83</v>
      </c>
      <c r="I196" s="8">
        <v>71.83</v>
      </c>
      <c r="J196" s="8"/>
      <c r="K196" s="8"/>
      <c r="M196" s="8">
        <v>1</v>
      </c>
      <c r="N196" s="8">
        <v>1</v>
      </c>
      <c r="O196" s="8">
        <v>1</v>
      </c>
      <c r="P196" s="8">
        <v>1</v>
      </c>
      <c r="Q196" s="29">
        <v>1</v>
      </c>
    </row>
    <row r="197" spans="1:17" ht="12.75">
      <c r="A197" s="1" t="s">
        <v>116</v>
      </c>
      <c r="B197" s="1" t="s">
        <v>1</v>
      </c>
      <c r="C197" s="1" t="s">
        <v>188</v>
      </c>
      <c r="D197" s="8">
        <v>2372.08</v>
      </c>
      <c r="F197" s="8">
        <v>569.01</v>
      </c>
      <c r="G197" s="8">
        <v>567.28</v>
      </c>
      <c r="H197" s="8">
        <v>573.17</v>
      </c>
      <c r="I197" s="8">
        <v>662.62</v>
      </c>
      <c r="J197" s="8"/>
      <c r="K197" s="8"/>
      <c r="M197" s="8">
        <v>7</v>
      </c>
      <c r="N197" s="8">
        <v>7</v>
      </c>
      <c r="O197" s="8">
        <v>7</v>
      </c>
      <c r="P197" s="8">
        <v>11</v>
      </c>
      <c r="Q197" s="29">
        <v>8</v>
      </c>
    </row>
    <row r="198" spans="1:17" ht="12.75">
      <c r="A198" s="1" t="s">
        <v>117</v>
      </c>
      <c r="B198" s="1" t="s">
        <v>1</v>
      </c>
      <c r="C198" s="1" t="s">
        <v>188</v>
      </c>
      <c r="D198" s="8">
        <v>14.28</v>
      </c>
      <c r="F198" s="8">
        <v>0</v>
      </c>
      <c r="G198" s="8">
        <v>0</v>
      </c>
      <c r="H198" s="8">
        <v>0</v>
      </c>
      <c r="I198" s="8">
        <v>14.28</v>
      </c>
      <c r="J198" s="8"/>
      <c r="K198" s="8"/>
      <c r="M198" s="8">
        <v>0</v>
      </c>
      <c r="N198" s="8">
        <v>0</v>
      </c>
      <c r="O198" s="8">
        <v>0</v>
      </c>
      <c r="P198" s="8">
        <v>1</v>
      </c>
      <c r="Q198" s="29">
        <v>0.25</v>
      </c>
    </row>
    <row r="199" spans="1:17" ht="12.75">
      <c r="A199" s="1" t="s">
        <v>144</v>
      </c>
      <c r="B199" s="1" t="s">
        <v>1</v>
      </c>
      <c r="C199" s="1" t="s">
        <v>188</v>
      </c>
      <c r="D199" s="8">
        <v>283.59</v>
      </c>
      <c r="F199" s="8">
        <v>283.59</v>
      </c>
      <c r="G199" s="8">
        <v>0</v>
      </c>
      <c r="H199" s="8">
        <v>0</v>
      </c>
      <c r="I199" s="8">
        <v>0</v>
      </c>
      <c r="J199" s="8"/>
      <c r="K199" s="8"/>
      <c r="M199" s="8">
        <v>4</v>
      </c>
      <c r="N199" s="8">
        <v>0</v>
      </c>
      <c r="O199" s="8">
        <v>0</v>
      </c>
      <c r="P199" s="8">
        <v>0</v>
      </c>
      <c r="Q199" s="29">
        <v>1</v>
      </c>
    </row>
    <row r="200" spans="1:17" ht="12.75">
      <c r="A200" s="1" t="s">
        <v>120</v>
      </c>
      <c r="B200" s="1" t="s">
        <v>1</v>
      </c>
      <c r="C200" s="1" t="s">
        <v>188</v>
      </c>
      <c r="D200" s="8">
        <v>1182.81</v>
      </c>
      <c r="F200" s="8">
        <v>303.22</v>
      </c>
      <c r="G200" s="8">
        <v>295.38</v>
      </c>
      <c r="H200" s="8">
        <v>287.32</v>
      </c>
      <c r="I200" s="8">
        <v>296.89</v>
      </c>
      <c r="J200" s="8"/>
      <c r="K200" s="8"/>
      <c r="M200" s="8">
        <v>4</v>
      </c>
      <c r="N200" s="8">
        <v>4</v>
      </c>
      <c r="O200" s="8">
        <v>4</v>
      </c>
      <c r="P200" s="8">
        <v>4</v>
      </c>
      <c r="Q200" s="29">
        <v>4</v>
      </c>
    </row>
    <row r="201" spans="1:17" ht="12.75">
      <c r="A201" s="1" t="s">
        <v>121</v>
      </c>
      <c r="B201" s="1" t="s">
        <v>1</v>
      </c>
      <c r="C201" s="1" t="s">
        <v>188</v>
      </c>
      <c r="D201" s="8">
        <v>329.37</v>
      </c>
      <c r="F201" s="8">
        <v>82.5</v>
      </c>
      <c r="G201" s="8">
        <v>82.29</v>
      </c>
      <c r="H201" s="8">
        <v>82.29</v>
      </c>
      <c r="I201" s="8">
        <v>82.29</v>
      </c>
      <c r="J201" s="8"/>
      <c r="K201" s="8"/>
      <c r="M201" s="8">
        <v>1</v>
      </c>
      <c r="N201" s="8">
        <v>1</v>
      </c>
      <c r="O201" s="8">
        <v>1</v>
      </c>
      <c r="P201" s="8">
        <v>1</v>
      </c>
      <c r="Q201" s="29">
        <v>1</v>
      </c>
    </row>
    <row r="202" spans="1:17" ht="12.75">
      <c r="A202" s="1" t="s">
        <v>122</v>
      </c>
      <c r="B202" s="1" t="s">
        <v>1</v>
      </c>
      <c r="C202" s="1" t="s">
        <v>188</v>
      </c>
      <c r="D202" s="8">
        <v>313.62</v>
      </c>
      <c r="F202" s="8">
        <v>71.98</v>
      </c>
      <c r="G202" s="8">
        <v>71.82</v>
      </c>
      <c r="H202" s="8">
        <v>71.83</v>
      </c>
      <c r="I202" s="8">
        <v>97.99</v>
      </c>
      <c r="J202" s="8"/>
      <c r="K202" s="8"/>
      <c r="M202" s="8">
        <v>1</v>
      </c>
      <c r="N202" s="8">
        <v>1</v>
      </c>
      <c r="O202" s="8">
        <v>1</v>
      </c>
      <c r="P202" s="8">
        <v>1</v>
      </c>
      <c r="Q202" s="29">
        <v>1</v>
      </c>
    </row>
    <row r="203" spans="1:17" ht="12.75">
      <c r="A203" s="1" t="s">
        <v>123</v>
      </c>
      <c r="B203" s="1" t="s">
        <v>1</v>
      </c>
      <c r="C203" s="1" t="s">
        <v>188</v>
      </c>
      <c r="D203" s="8">
        <v>812.22</v>
      </c>
      <c r="F203" s="8">
        <v>130.85</v>
      </c>
      <c r="G203" s="8">
        <v>198.93</v>
      </c>
      <c r="H203" s="8">
        <v>243.41</v>
      </c>
      <c r="I203" s="8">
        <v>239.03</v>
      </c>
      <c r="J203" s="8"/>
      <c r="K203" s="8"/>
      <c r="M203" s="8">
        <v>3</v>
      </c>
      <c r="N203" s="8">
        <v>5</v>
      </c>
      <c r="O203" s="8">
        <v>5</v>
      </c>
      <c r="P203" s="8">
        <v>5</v>
      </c>
      <c r="Q203" s="29">
        <v>4.5</v>
      </c>
    </row>
    <row r="204" spans="1:17" ht="12.75">
      <c r="A204" s="1" t="s">
        <v>124</v>
      </c>
      <c r="B204" s="1" t="s">
        <v>1</v>
      </c>
      <c r="C204" s="1" t="s">
        <v>188</v>
      </c>
      <c r="D204" s="8">
        <v>192.32</v>
      </c>
      <c r="F204" s="8">
        <v>47.76</v>
      </c>
      <c r="G204" s="8">
        <v>47.52</v>
      </c>
      <c r="H204" s="8">
        <v>47.52</v>
      </c>
      <c r="I204" s="8">
        <v>49.52</v>
      </c>
      <c r="J204" s="8"/>
      <c r="K204" s="8"/>
      <c r="M204" s="8">
        <v>1</v>
      </c>
      <c r="N204" s="8">
        <v>1</v>
      </c>
      <c r="O204" s="8">
        <v>1</v>
      </c>
      <c r="P204" s="8">
        <v>1</v>
      </c>
      <c r="Q204" s="29">
        <v>1</v>
      </c>
    </row>
    <row r="205" spans="1:17" ht="12.75">
      <c r="A205" s="1" t="s">
        <v>127</v>
      </c>
      <c r="B205" s="1" t="s">
        <v>2</v>
      </c>
      <c r="C205" s="1" t="s">
        <v>191</v>
      </c>
      <c r="D205" s="8">
        <v>246.27</v>
      </c>
      <c r="F205" s="8">
        <v>56.99</v>
      </c>
      <c r="G205" s="8">
        <v>59.93</v>
      </c>
      <c r="H205" s="8">
        <v>59.81</v>
      </c>
      <c r="I205" s="8">
        <v>69.54</v>
      </c>
      <c r="J205" s="8"/>
      <c r="K205" s="8"/>
      <c r="M205" s="8">
        <v>1</v>
      </c>
      <c r="N205" s="8">
        <v>1</v>
      </c>
      <c r="O205" s="8">
        <v>1</v>
      </c>
      <c r="P205" s="8">
        <v>1</v>
      </c>
      <c r="Q205" s="29">
        <v>1</v>
      </c>
    </row>
    <row r="207" spans="4:17" ht="12.75">
      <c r="D207" s="8">
        <f>SUM(D3:D205)</f>
        <v>192370.85999999975</v>
      </c>
      <c r="F207" s="8">
        <f>SUM(F3:F205)</f>
        <v>46999.75000000002</v>
      </c>
      <c r="G207" s="8">
        <f>SUM(G3:G205)</f>
        <v>48441.460000000014</v>
      </c>
      <c r="H207" s="8">
        <f>SUM(H3:H205)</f>
        <v>48409.66999999999</v>
      </c>
      <c r="I207" s="8">
        <f>SUM(I3:I205)</f>
        <v>48519.980000000025</v>
      </c>
      <c r="J207" s="8"/>
      <c r="K207" s="8">
        <f>SUM(F207:J207)</f>
        <v>192370.86000000004</v>
      </c>
      <c r="M207" s="8">
        <f>SUM(M3:M205)</f>
        <v>630</v>
      </c>
      <c r="N207" s="8">
        <f>SUM(N3:N205)</f>
        <v>647</v>
      </c>
      <c r="O207" s="8">
        <f>SUM(O3:O205)</f>
        <v>663</v>
      </c>
      <c r="P207" s="8">
        <f>SUM(P3:P205)</f>
        <v>686</v>
      </c>
      <c r="Q207" s="8">
        <f>SUM(Q3:Q205)</f>
        <v>656.5</v>
      </c>
    </row>
    <row r="209" spans="4:11" ht="12.75">
      <c r="D209" s="8">
        <f>'[12]OCT12'!AA6+'[12]SEP12'!AA6+'[12]AUG12'!AA6+'[12]JUL12'!AA6</f>
        <v>-192370.86000000002</v>
      </c>
      <c r="F209" s="8">
        <f>'[12]OCT12'!AB7</f>
        <v>46999.75000000009</v>
      </c>
      <c r="G209" s="8">
        <f>'[12]SEP12'!AB7</f>
        <v>48441.460000000036</v>
      </c>
      <c r="H209" s="14">
        <f>'[12]AUG12'!AB7</f>
        <v>48409.67000000024</v>
      </c>
      <c r="I209" s="6">
        <f>'[12]JUL12'!AB7</f>
        <v>48519.98000000025</v>
      </c>
      <c r="K209" s="13">
        <f>SUM(F209:J209)</f>
        <v>192370.8600000006</v>
      </c>
    </row>
    <row r="210" spans="4:16" ht="12.75">
      <c r="D210" s="8">
        <f>D207+D209</f>
        <v>-2.6193447411060333E-10</v>
      </c>
      <c r="F210" s="6">
        <f>F207-F209</f>
        <v>-6.548361852765083E-11</v>
      </c>
      <c r="G210" s="6">
        <f>G207-G209</f>
        <v>0</v>
      </c>
      <c r="H210" s="6">
        <f>H207-H209</f>
        <v>-2.473825588822365E-10</v>
      </c>
      <c r="I210" s="6">
        <f>I207-I209</f>
        <v>-2.255546860396862E-10</v>
      </c>
      <c r="M210" s="33">
        <f>F207/M207</f>
        <v>74.60277777777782</v>
      </c>
      <c r="N210" s="34">
        <f>G207/N207</f>
        <v>74.87088098918086</v>
      </c>
      <c r="O210" s="34">
        <f>H207/O207</f>
        <v>73.0160935143288</v>
      </c>
      <c r="P210" s="35">
        <f>I207/P207</f>
        <v>70.72883381924201</v>
      </c>
    </row>
    <row r="211" ht="12.75">
      <c r="H211" s="8"/>
    </row>
    <row r="212" ht="12.75">
      <c r="D212" s="8">
        <f>'[12]OCT12'!AB7+'[12]SEP12'!AB7+'[12]AUG12'!AB7+'[12]JUL12'!AB7</f>
        <v>192370.8600000006</v>
      </c>
    </row>
    <row r="213" spans="4:8" ht="12.75">
      <c r="D213" s="8">
        <f>D209+D212</f>
        <v>5.820766091346741E-10</v>
      </c>
      <c r="H213" s="6"/>
    </row>
    <row r="218" spans="2:4" ht="12.75">
      <c r="B218" s="16" t="s">
        <v>16</v>
      </c>
      <c r="C218" s="5" t="s">
        <v>130</v>
      </c>
      <c r="D218" s="5" t="s">
        <v>184</v>
      </c>
    </row>
    <row r="219" spans="2:4" ht="12.75">
      <c r="B219" s="17" t="s">
        <v>0</v>
      </c>
      <c r="C219" s="9">
        <f aca="true" t="shared" si="0" ref="C219:C226">SUMIF($B$3:$B$214,B219,$D$3:$D$214)</f>
        <v>25628.17</v>
      </c>
      <c r="D219" s="9">
        <f aca="true" t="shared" si="1" ref="D219:D226">SUMIF($B$3:$B$214,B219,$Q$3:$Q$214)</f>
        <v>67.25</v>
      </c>
    </row>
    <row r="220" spans="2:4" ht="12.75">
      <c r="B220" s="17" t="s">
        <v>1</v>
      </c>
      <c r="C220" s="9">
        <f t="shared" si="0"/>
        <v>40992.51</v>
      </c>
      <c r="D220" s="9">
        <f t="shared" si="1"/>
        <v>148</v>
      </c>
    </row>
    <row r="221" spans="2:4" ht="12.75">
      <c r="B221" s="17" t="s">
        <v>2</v>
      </c>
      <c r="C221" s="9">
        <f t="shared" si="0"/>
        <v>12222.98</v>
      </c>
      <c r="D221" s="9">
        <f t="shared" si="1"/>
        <v>45.25</v>
      </c>
    </row>
    <row r="222" spans="2:4" ht="12.75">
      <c r="B222" s="17" t="s">
        <v>3</v>
      </c>
      <c r="C222" s="9">
        <f t="shared" si="0"/>
        <v>12658.080000000002</v>
      </c>
      <c r="D222" s="9">
        <f t="shared" si="1"/>
        <v>49.75</v>
      </c>
    </row>
    <row r="223" spans="2:4" ht="12.75">
      <c r="B223" s="17" t="s">
        <v>4</v>
      </c>
      <c r="C223" s="9">
        <f t="shared" si="0"/>
        <v>10931.039999999999</v>
      </c>
      <c r="D223" s="9">
        <f t="shared" si="1"/>
        <v>54.25</v>
      </c>
    </row>
    <row r="224" spans="2:4" ht="12.75">
      <c r="B224" s="17" t="s">
        <v>5</v>
      </c>
      <c r="C224" s="9">
        <f t="shared" si="0"/>
        <v>77783.55000000002</v>
      </c>
      <c r="D224" s="9">
        <f t="shared" si="1"/>
        <v>248.75</v>
      </c>
    </row>
    <row r="225" spans="2:4" ht="12.75">
      <c r="B225" s="17" t="s">
        <v>6</v>
      </c>
      <c r="C225" s="9">
        <f t="shared" si="0"/>
        <v>5523.2</v>
      </c>
      <c r="D225" s="9">
        <f t="shared" si="1"/>
        <v>21</v>
      </c>
    </row>
    <row r="226" spans="2:4" ht="15">
      <c r="B226" s="17" t="s">
        <v>7</v>
      </c>
      <c r="C226" s="18">
        <f t="shared" si="0"/>
        <v>6631.33</v>
      </c>
      <c r="D226" s="18">
        <f t="shared" si="1"/>
        <v>22.25</v>
      </c>
    </row>
    <row r="227" spans="2:4" ht="12.75">
      <c r="B227" s="19" t="s">
        <v>131</v>
      </c>
      <c r="C227" s="20">
        <f>SUM(C219:C226)</f>
        <v>192370.86000000002</v>
      </c>
      <c r="D227" s="20">
        <f>SUM(D219:D226)</f>
        <v>656.5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1"/>
  <sheetViews>
    <sheetView zoomScalePageLayoutView="0" workbookViewId="0" topLeftCell="A1">
      <pane ySplit="2" topLeftCell="A3" activePane="bottomLeft" state="frozen"/>
      <selection pane="topLeft" activeCell="D5" sqref="D5:E5"/>
      <selection pane="bottomLeft" activeCell="A1" sqref="A1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9" width="10.8515625" style="0" bestFit="1" customWidth="1"/>
    <col min="10" max="10" width="10.28125" style="0" bestFit="1" customWidth="1"/>
    <col min="11" max="11" width="11.8515625" style="0" bestFit="1" customWidth="1"/>
  </cols>
  <sheetData>
    <row r="1" spans="6:16" ht="12.75">
      <c r="F1" s="3" t="s">
        <v>130</v>
      </c>
      <c r="G1" s="3"/>
      <c r="H1" s="3"/>
      <c r="I1" s="3"/>
      <c r="M1" s="3" t="s">
        <v>185</v>
      </c>
      <c r="N1" s="3"/>
      <c r="O1" s="3"/>
      <c r="P1" s="3"/>
    </row>
    <row r="2" spans="1:17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4" t="s">
        <v>26</v>
      </c>
      <c r="G2" s="4" t="s">
        <v>27</v>
      </c>
      <c r="H2" s="4" t="s">
        <v>28</v>
      </c>
      <c r="I2" s="4" t="s">
        <v>29</v>
      </c>
      <c r="M2" s="5" t="s">
        <v>26</v>
      </c>
      <c r="N2" s="5" t="s">
        <v>27</v>
      </c>
      <c r="O2" s="5" t="s">
        <v>28</v>
      </c>
      <c r="P2" s="5" t="s">
        <v>29</v>
      </c>
      <c r="Q2" s="5" t="s">
        <v>186</v>
      </c>
    </row>
    <row r="3" spans="1:17" ht="12.75">
      <c r="A3" s="21">
        <v>100100</v>
      </c>
      <c r="B3" s="1" t="s">
        <v>7</v>
      </c>
      <c r="C3" s="1" t="s">
        <v>9</v>
      </c>
      <c r="D3" s="8">
        <v>-56.09</v>
      </c>
      <c r="F3" s="8">
        <v>0</v>
      </c>
      <c r="G3" s="8">
        <v>0</v>
      </c>
      <c r="H3" s="8">
        <v>0</v>
      </c>
      <c r="I3" s="8">
        <v>-56.09</v>
      </c>
      <c r="J3" s="8"/>
      <c r="K3" s="8"/>
      <c r="M3" s="8">
        <v>0</v>
      </c>
      <c r="N3" s="8">
        <v>0</v>
      </c>
      <c r="O3" s="8">
        <v>0</v>
      </c>
      <c r="P3" s="8">
        <v>0</v>
      </c>
      <c r="Q3" s="29">
        <v>0</v>
      </c>
    </row>
    <row r="4" spans="1:17" ht="12.75">
      <c r="A4" s="22">
        <v>104000</v>
      </c>
      <c r="B4" s="1" t="s">
        <v>7</v>
      </c>
      <c r="C4" s="1" t="s">
        <v>9</v>
      </c>
      <c r="D4" s="8">
        <v>111.37</v>
      </c>
      <c r="F4" s="8">
        <v>30.02</v>
      </c>
      <c r="G4" s="8">
        <v>30.02</v>
      </c>
      <c r="H4" s="8">
        <v>30.02</v>
      </c>
      <c r="I4" s="8">
        <v>21.31</v>
      </c>
      <c r="J4" s="8"/>
      <c r="K4" s="8"/>
      <c r="M4" s="8">
        <v>1</v>
      </c>
      <c r="N4" s="8">
        <v>1</v>
      </c>
      <c r="O4" s="8">
        <v>1</v>
      </c>
      <c r="P4" s="8">
        <v>1</v>
      </c>
      <c r="Q4" s="29">
        <v>1</v>
      </c>
    </row>
    <row r="5" spans="1:17" ht="12.75">
      <c r="A5" s="22">
        <v>105400</v>
      </c>
      <c r="B5" s="1" t="s">
        <v>1</v>
      </c>
      <c r="C5" s="1" t="s">
        <v>188</v>
      </c>
      <c r="D5" s="8">
        <v>80.02</v>
      </c>
      <c r="F5" s="8">
        <v>0</v>
      </c>
      <c r="G5" s="8">
        <v>0</v>
      </c>
      <c r="H5" s="8">
        <v>0</v>
      </c>
      <c r="I5" s="8">
        <v>80.02</v>
      </c>
      <c r="J5" s="8"/>
      <c r="K5" s="8"/>
      <c r="M5" s="8">
        <v>0</v>
      </c>
      <c r="N5" s="8">
        <v>0</v>
      </c>
      <c r="O5" s="8">
        <v>0</v>
      </c>
      <c r="P5" s="8">
        <v>2</v>
      </c>
      <c r="Q5" s="29">
        <v>0.5</v>
      </c>
    </row>
    <row r="6" spans="1:17" ht="12.75">
      <c r="A6" s="22">
        <v>108925</v>
      </c>
      <c r="B6" s="1" t="s">
        <v>7</v>
      </c>
      <c r="C6" s="1" t="s">
        <v>9</v>
      </c>
      <c r="D6" s="8">
        <v>204.62</v>
      </c>
      <c r="F6" s="8">
        <v>51.2</v>
      </c>
      <c r="G6" s="8">
        <v>51.2</v>
      </c>
      <c r="H6" s="8">
        <v>51.11</v>
      </c>
      <c r="I6" s="8">
        <v>51.11</v>
      </c>
      <c r="J6" s="8"/>
      <c r="K6" s="8"/>
      <c r="M6" s="8">
        <v>1</v>
      </c>
      <c r="N6" s="8">
        <v>1</v>
      </c>
      <c r="O6" s="8">
        <v>1</v>
      </c>
      <c r="P6" s="8">
        <v>1</v>
      </c>
      <c r="Q6" s="29">
        <v>1</v>
      </c>
    </row>
    <row r="7" spans="1:17" ht="12.75">
      <c r="A7" s="22">
        <v>208403</v>
      </c>
      <c r="B7" s="1" t="s">
        <v>2</v>
      </c>
      <c r="C7" s="1" t="s">
        <v>191</v>
      </c>
      <c r="D7" s="8">
        <v>4.6</v>
      </c>
      <c r="F7" s="8">
        <v>0</v>
      </c>
      <c r="G7" s="8">
        <v>0</v>
      </c>
      <c r="H7" s="8">
        <v>4.6</v>
      </c>
      <c r="I7" s="8">
        <v>0</v>
      </c>
      <c r="J7" s="8"/>
      <c r="K7" s="8"/>
      <c r="M7" s="8">
        <v>0</v>
      </c>
      <c r="N7" s="8">
        <v>0</v>
      </c>
      <c r="O7" s="8">
        <v>1</v>
      </c>
      <c r="P7" s="8">
        <v>0</v>
      </c>
      <c r="Q7" s="29">
        <v>0.25</v>
      </c>
    </row>
    <row r="8" spans="1:17" ht="12.75">
      <c r="A8" s="22">
        <v>402400</v>
      </c>
      <c r="B8" s="1" t="s">
        <v>5</v>
      </c>
      <c r="C8" s="1" t="s">
        <v>189</v>
      </c>
      <c r="D8" s="8">
        <v>715.52</v>
      </c>
      <c r="F8" s="8">
        <v>139.87</v>
      </c>
      <c r="G8" s="8">
        <v>178.45</v>
      </c>
      <c r="H8" s="8">
        <v>179.17</v>
      </c>
      <c r="I8" s="8">
        <v>218.03</v>
      </c>
      <c r="J8" s="8"/>
      <c r="K8" s="8"/>
      <c r="M8" s="8">
        <v>5</v>
      </c>
      <c r="N8" s="8">
        <v>5</v>
      </c>
      <c r="O8" s="8">
        <v>6</v>
      </c>
      <c r="P8" s="8">
        <v>5</v>
      </c>
      <c r="Q8" s="29">
        <v>5.25</v>
      </c>
    </row>
    <row r="9" spans="1:17" ht="12.75">
      <c r="A9" s="1">
        <v>402600</v>
      </c>
      <c r="B9" s="1" t="s">
        <v>5</v>
      </c>
      <c r="C9" s="1" t="s">
        <v>189</v>
      </c>
      <c r="D9" s="8">
        <v>373.62</v>
      </c>
      <c r="F9" s="8">
        <v>63.47</v>
      </c>
      <c r="G9" s="8">
        <v>105.43</v>
      </c>
      <c r="H9" s="8">
        <v>134.08</v>
      </c>
      <c r="I9" s="8">
        <v>70.64</v>
      </c>
      <c r="J9" s="8"/>
      <c r="K9" s="8"/>
      <c r="M9" s="8">
        <v>3</v>
      </c>
      <c r="N9" s="8">
        <v>3</v>
      </c>
      <c r="O9" s="8">
        <v>3</v>
      </c>
      <c r="P9" s="8">
        <v>2</v>
      </c>
      <c r="Q9" s="29">
        <v>2.75</v>
      </c>
    </row>
    <row r="10" spans="1:17" ht="12.75">
      <c r="A10" s="22">
        <v>403002</v>
      </c>
      <c r="B10" s="1" t="s">
        <v>5</v>
      </c>
      <c r="C10" s="1" t="s">
        <v>189</v>
      </c>
      <c r="D10" s="8">
        <v>337.68</v>
      </c>
      <c r="F10" s="8">
        <v>104.8</v>
      </c>
      <c r="G10" s="8">
        <v>77.62</v>
      </c>
      <c r="H10" s="8">
        <v>77.64</v>
      </c>
      <c r="I10" s="8">
        <v>77.62</v>
      </c>
      <c r="J10" s="8"/>
      <c r="K10" s="8"/>
      <c r="M10" s="8">
        <v>2</v>
      </c>
      <c r="N10" s="8">
        <v>2</v>
      </c>
      <c r="O10" s="8">
        <v>2</v>
      </c>
      <c r="P10" s="8">
        <v>2</v>
      </c>
      <c r="Q10" s="29">
        <v>2</v>
      </c>
    </row>
    <row r="11" spans="1:17" ht="12.75">
      <c r="A11" s="22">
        <v>403310</v>
      </c>
      <c r="B11" s="1" t="s">
        <v>5</v>
      </c>
      <c r="C11" s="1" t="s">
        <v>189</v>
      </c>
      <c r="D11" s="8">
        <v>3863.09</v>
      </c>
      <c r="F11" s="8">
        <v>800.03</v>
      </c>
      <c r="G11" s="8">
        <v>965.28</v>
      </c>
      <c r="H11" s="8">
        <v>789.19</v>
      </c>
      <c r="I11" s="8">
        <v>1308.59</v>
      </c>
      <c r="J11" s="8"/>
      <c r="K11" s="8"/>
      <c r="M11" s="8">
        <v>25</v>
      </c>
      <c r="N11" s="8">
        <v>26</v>
      </c>
      <c r="O11" s="8">
        <v>27</v>
      </c>
      <c r="P11" s="8">
        <v>30</v>
      </c>
      <c r="Q11" s="29">
        <v>27</v>
      </c>
    </row>
    <row r="12" spans="1:17" ht="12.75">
      <c r="A12" s="22">
        <v>403320</v>
      </c>
      <c r="B12" s="1" t="s">
        <v>5</v>
      </c>
      <c r="C12" s="1" t="s">
        <v>189</v>
      </c>
      <c r="D12" s="8">
        <v>1921.46</v>
      </c>
      <c r="F12" s="8">
        <v>435.54</v>
      </c>
      <c r="G12" s="8">
        <v>617.26</v>
      </c>
      <c r="H12" s="8">
        <v>641.3</v>
      </c>
      <c r="I12" s="8">
        <v>227.36</v>
      </c>
      <c r="J12" s="8"/>
      <c r="K12" s="8"/>
      <c r="M12" s="8">
        <v>12</v>
      </c>
      <c r="N12" s="8">
        <v>12</v>
      </c>
      <c r="O12" s="8">
        <v>11</v>
      </c>
      <c r="P12" s="8">
        <v>5</v>
      </c>
      <c r="Q12" s="29">
        <v>10</v>
      </c>
    </row>
    <row r="13" spans="1:17" ht="12.75">
      <c r="A13" s="22">
        <v>403600</v>
      </c>
      <c r="B13" s="1" t="s">
        <v>5</v>
      </c>
      <c r="C13" s="1" t="s">
        <v>189</v>
      </c>
      <c r="D13" s="8">
        <v>567.99</v>
      </c>
      <c r="F13" s="8">
        <v>146.86</v>
      </c>
      <c r="G13" s="8">
        <v>159.87</v>
      </c>
      <c r="H13" s="8">
        <v>128.95</v>
      </c>
      <c r="I13" s="8">
        <v>132.31</v>
      </c>
      <c r="J13" s="8"/>
      <c r="K13" s="8"/>
      <c r="M13" s="8">
        <v>4</v>
      </c>
      <c r="N13" s="8">
        <v>4</v>
      </c>
      <c r="O13" s="8">
        <v>5</v>
      </c>
      <c r="P13" s="8">
        <v>3</v>
      </c>
      <c r="Q13" s="29">
        <v>4</v>
      </c>
    </row>
    <row r="14" spans="1:17" ht="12.75">
      <c r="A14" s="22">
        <v>403800</v>
      </c>
      <c r="B14" s="1" t="s">
        <v>5</v>
      </c>
      <c r="C14" s="1" t="s">
        <v>189</v>
      </c>
      <c r="D14" s="8">
        <v>383.74</v>
      </c>
      <c r="F14" s="8">
        <v>89.59</v>
      </c>
      <c r="G14" s="8">
        <v>103.83</v>
      </c>
      <c r="H14" s="8">
        <v>190.32</v>
      </c>
      <c r="I14" s="8">
        <v>0</v>
      </c>
      <c r="J14" s="8"/>
      <c r="K14" s="8"/>
      <c r="M14" s="8">
        <v>3</v>
      </c>
      <c r="N14" s="8">
        <v>3</v>
      </c>
      <c r="O14" s="8">
        <v>3</v>
      </c>
      <c r="P14" s="8">
        <v>0</v>
      </c>
      <c r="Q14" s="29">
        <v>2.25</v>
      </c>
    </row>
    <row r="15" spans="1:17" ht="12.75">
      <c r="A15" s="22">
        <v>404420</v>
      </c>
      <c r="B15" s="1" t="s">
        <v>5</v>
      </c>
      <c r="C15" s="1" t="s">
        <v>189</v>
      </c>
      <c r="D15" s="8">
        <v>160.04</v>
      </c>
      <c r="F15" s="8">
        <v>40.01</v>
      </c>
      <c r="G15" s="8">
        <v>40.01</v>
      </c>
      <c r="H15" s="8">
        <v>40.01</v>
      </c>
      <c r="I15" s="8">
        <v>40.01</v>
      </c>
      <c r="J15" s="8"/>
      <c r="K15" s="8"/>
      <c r="M15" s="8">
        <v>1</v>
      </c>
      <c r="N15" s="8">
        <v>1</v>
      </c>
      <c r="O15" s="8">
        <v>1</v>
      </c>
      <c r="P15" s="8">
        <v>1</v>
      </c>
      <c r="Q15" s="29">
        <v>1</v>
      </c>
    </row>
    <row r="16" spans="1:17" ht="12.75">
      <c r="A16" s="22">
        <v>404504</v>
      </c>
      <c r="B16" s="1" t="s">
        <v>5</v>
      </c>
      <c r="C16" s="1" t="s">
        <v>189</v>
      </c>
      <c r="D16" s="8">
        <v>207.89</v>
      </c>
      <c r="F16" s="8">
        <v>76.61</v>
      </c>
      <c r="G16" s="8">
        <v>90.38</v>
      </c>
      <c r="H16" s="8">
        <v>40.9</v>
      </c>
      <c r="I16" s="8">
        <v>0</v>
      </c>
      <c r="J16" s="8"/>
      <c r="K16" s="8"/>
      <c r="M16" s="8">
        <v>2</v>
      </c>
      <c r="N16" s="8">
        <v>2</v>
      </c>
      <c r="O16" s="8">
        <v>1</v>
      </c>
      <c r="P16" s="8">
        <v>0</v>
      </c>
      <c r="Q16" s="29">
        <v>1.25</v>
      </c>
    </row>
    <row r="17" spans="1:17" ht="12.75">
      <c r="A17" s="22">
        <v>404510</v>
      </c>
      <c r="B17" s="1" t="s">
        <v>5</v>
      </c>
      <c r="C17" s="1" t="s">
        <v>189</v>
      </c>
      <c r="D17" s="8">
        <v>7.92</v>
      </c>
      <c r="F17" s="8">
        <v>0</v>
      </c>
      <c r="G17" s="8">
        <v>0</v>
      </c>
      <c r="H17" s="8">
        <v>7.92</v>
      </c>
      <c r="I17" s="8">
        <v>0</v>
      </c>
      <c r="J17" s="8"/>
      <c r="K17" s="8"/>
      <c r="M17" s="8">
        <v>0</v>
      </c>
      <c r="N17" s="8">
        <v>0</v>
      </c>
      <c r="O17" s="8">
        <v>1</v>
      </c>
      <c r="P17" s="8">
        <v>0</v>
      </c>
      <c r="Q17" s="29">
        <v>0.25</v>
      </c>
    </row>
    <row r="18" spans="1:17" ht="12.75">
      <c r="A18" s="22">
        <v>404570</v>
      </c>
      <c r="B18" s="1" t="s">
        <v>5</v>
      </c>
      <c r="C18" s="1" t="s">
        <v>189</v>
      </c>
      <c r="D18" s="8">
        <v>125.54</v>
      </c>
      <c r="F18" s="8">
        <v>27.49</v>
      </c>
      <c r="G18" s="8">
        <v>34.61</v>
      </c>
      <c r="H18" s="8">
        <v>63.44</v>
      </c>
      <c r="I18" s="8">
        <v>0</v>
      </c>
      <c r="J18" s="8"/>
      <c r="K18" s="8"/>
      <c r="M18" s="8">
        <v>1</v>
      </c>
      <c r="N18" s="8">
        <v>1</v>
      </c>
      <c r="O18" s="8">
        <v>1</v>
      </c>
      <c r="P18" s="8">
        <v>0</v>
      </c>
      <c r="Q18" s="29">
        <v>0.75</v>
      </c>
    </row>
    <row r="19" spans="1:17" ht="12.75">
      <c r="A19" s="22">
        <v>404735</v>
      </c>
      <c r="B19" s="1" t="s">
        <v>5</v>
      </c>
      <c r="C19" s="1" t="s">
        <v>189</v>
      </c>
      <c r="D19" s="8">
        <v>326.14</v>
      </c>
      <c r="F19" s="8">
        <v>81.53</v>
      </c>
      <c r="G19" s="8">
        <v>81.53</v>
      </c>
      <c r="H19" s="8">
        <v>81.55</v>
      </c>
      <c r="I19" s="8">
        <v>81.53</v>
      </c>
      <c r="J19" s="8"/>
      <c r="K19" s="8"/>
      <c r="M19" s="8">
        <v>2</v>
      </c>
      <c r="N19" s="8">
        <v>2</v>
      </c>
      <c r="O19" s="8">
        <v>2</v>
      </c>
      <c r="P19" s="8">
        <v>2</v>
      </c>
      <c r="Q19" s="29">
        <v>2</v>
      </c>
    </row>
    <row r="20" spans="1:17" ht="12.75">
      <c r="A20" s="22">
        <v>404736</v>
      </c>
      <c r="B20" s="1" t="s">
        <v>5</v>
      </c>
      <c r="C20" s="1" t="s">
        <v>189</v>
      </c>
      <c r="D20" s="8">
        <v>183.39</v>
      </c>
      <c r="F20" s="8">
        <v>35.41</v>
      </c>
      <c r="G20" s="8">
        <v>42.53</v>
      </c>
      <c r="H20" s="8">
        <v>42.42</v>
      </c>
      <c r="I20" s="8">
        <v>63.03</v>
      </c>
      <c r="J20" s="8"/>
      <c r="K20" s="8"/>
      <c r="M20" s="8">
        <v>1</v>
      </c>
      <c r="N20" s="8">
        <v>1</v>
      </c>
      <c r="O20" s="8">
        <v>1</v>
      </c>
      <c r="P20" s="8">
        <v>1</v>
      </c>
      <c r="Q20" s="29">
        <v>1</v>
      </c>
    </row>
    <row r="21" spans="1:17" ht="12.75">
      <c r="A21" s="22">
        <v>405500</v>
      </c>
      <c r="B21" s="1" t="s">
        <v>5</v>
      </c>
      <c r="C21" s="1" t="s">
        <v>189</v>
      </c>
      <c r="D21" s="8">
        <v>110.96</v>
      </c>
      <c r="F21" s="8">
        <v>110.96</v>
      </c>
      <c r="G21" s="8">
        <v>0</v>
      </c>
      <c r="H21" s="8">
        <v>0</v>
      </c>
      <c r="I21" s="8">
        <v>0</v>
      </c>
      <c r="J21" s="8"/>
      <c r="K21" s="8"/>
      <c r="M21" s="8">
        <v>2</v>
      </c>
      <c r="N21" s="8">
        <v>0</v>
      </c>
      <c r="O21" s="8">
        <v>0</v>
      </c>
      <c r="P21" s="8">
        <v>0</v>
      </c>
      <c r="Q21" s="29">
        <v>0.5</v>
      </c>
    </row>
    <row r="22" spans="1:17" ht="12.75">
      <c r="A22" s="22">
        <v>406001</v>
      </c>
      <c r="B22" s="1" t="s">
        <v>5</v>
      </c>
      <c r="C22" s="1" t="s">
        <v>189</v>
      </c>
      <c r="D22" s="8">
        <v>947.45</v>
      </c>
      <c r="F22" s="8">
        <v>291.19</v>
      </c>
      <c r="G22" s="8">
        <v>265.54</v>
      </c>
      <c r="H22" s="8">
        <v>195.36</v>
      </c>
      <c r="I22" s="8">
        <v>195.36</v>
      </c>
      <c r="J22" s="8"/>
      <c r="K22" s="8"/>
      <c r="M22" s="8">
        <v>7</v>
      </c>
      <c r="N22" s="8">
        <v>6</v>
      </c>
      <c r="O22" s="8">
        <v>5</v>
      </c>
      <c r="P22" s="8">
        <v>5</v>
      </c>
      <c r="Q22" s="29">
        <v>5.75</v>
      </c>
    </row>
    <row r="23" spans="1:17" ht="12.75">
      <c r="A23" s="22">
        <v>406150</v>
      </c>
      <c r="B23" s="1" t="s">
        <v>5</v>
      </c>
      <c r="C23" s="1" t="s">
        <v>189</v>
      </c>
      <c r="D23" s="8">
        <v>230.36</v>
      </c>
      <c r="F23" s="8">
        <v>23.18</v>
      </c>
      <c r="G23" s="8">
        <v>69.22</v>
      </c>
      <c r="H23" s="8">
        <v>137.96</v>
      </c>
      <c r="I23" s="8">
        <v>0</v>
      </c>
      <c r="J23" s="8"/>
      <c r="K23" s="8"/>
      <c r="M23" s="8">
        <v>2</v>
      </c>
      <c r="N23" s="8">
        <v>2</v>
      </c>
      <c r="O23" s="8">
        <v>2</v>
      </c>
      <c r="P23" s="8">
        <v>0</v>
      </c>
      <c r="Q23" s="29">
        <v>1.5</v>
      </c>
    </row>
    <row r="24" spans="1:17" ht="12.75">
      <c r="A24" s="22">
        <v>406550</v>
      </c>
      <c r="B24" s="1" t="s">
        <v>5</v>
      </c>
      <c r="C24" s="1" t="s">
        <v>189</v>
      </c>
      <c r="D24" s="8">
        <v>89.37</v>
      </c>
      <c r="F24" s="8">
        <v>40.01</v>
      </c>
      <c r="G24" s="8">
        <v>49.36</v>
      </c>
      <c r="H24" s="8">
        <v>0</v>
      </c>
      <c r="I24" s="8">
        <v>0</v>
      </c>
      <c r="J24" s="8"/>
      <c r="K24" s="8"/>
      <c r="M24" s="8">
        <v>1</v>
      </c>
      <c r="N24" s="8">
        <v>1</v>
      </c>
      <c r="O24" s="8">
        <v>0</v>
      </c>
      <c r="P24" s="8">
        <v>0</v>
      </c>
      <c r="Q24" s="29">
        <v>0.5</v>
      </c>
    </row>
    <row r="25" spans="1:17" ht="12.75">
      <c r="A25" s="22">
        <v>406600</v>
      </c>
      <c r="B25" s="1" t="s">
        <v>5</v>
      </c>
      <c r="C25" s="1" t="s">
        <v>189</v>
      </c>
      <c r="D25" s="8">
        <v>89.37</v>
      </c>
      <c r="F25" s="8">
        <v>40.01</v>
      </c>
      <c r="G25" s="8">
        <v>49.36</v>
      </c>
      <c r="H25" s="8">
        <v>0</v>
      </c>
      <c r="I25" s="8">
        <v>0</v>
      </c>
      <c r="J25" s="8"/>
      <c r="K25" s="8"/>
      <c r="M25" s="8">
        <v>1</v>
      </c>
      <c r="N25" s="8">
        <v>1</v>
      </c>
      <c r="O25" s="8">
        <v>0</v>
      </c>
      <c r="P25" s="8">
        <v>0</v>
      </c>
      <c r="Q25" s="29">
        <v>0.5</v>
      </c>
    </row>
    <row r="26" spans="1:17" ht="12.75">
      <c r="A26" s="22">
        <v>406750</v>
      </c>
      <c r="B26" s="1" t="s">
        <v>5</v>
      </c>
      <c r="C26" s="1" t="s">
        <v>189</v>
      </c>
      <c r="D26" s="8">
        <v>311.4</v>
      </c>
      <c r="F26" s="8">
        <v>114.63</v>
      </c>
      <c r="G26" s="8">
        <v>133.33</v>
      </c>
      <c r="H26" s="8">
        <v>63.44</v>
      </c>
      <c r="I26" s="8">
        <v>0</v>
      </c>
      <c r="J26" s="8"/>
      <c r="K26" s="8"/>
      <c r="M26" s="8">
        <v>3</v>
      </c>
      <c r="N26" s="8">
        <v>3</v>
      </c>
      <c r="O26" s="8">
        <v>1</v>
      </c>
      <c r="P26" s="8">
        <v>0</v>
      </c>
      <c r="Q26" s="29">
        <v>1.75</v>
      </c>
    </row>
    <row r="27" spans="1:17" ht="12.75">
      <c r="A27" s="22">
        <v>406800</v>
      </c>
      <c r="B27" s="1" t="s">
        <v>5</v>
      </c>
      <c r="C27" s="1" t="s">
        <v>189</v>
      </c>
      <c r="D27" s="8">
        <v>89.37</v>
      </c>
      <c r="F27" s="8">
        <v>40.01</v>
      </c>
      <c r="G27" s="8">
        <v>49.36</v>
      </c>
      <c r="H27" s="8">
        <v>0</v>
      </c>
      <c r="I27" s="8">
        <v>0</v>
      </c>
      <c r="J27" s="8"/>
      <c r="K27" s="8"/>
      <c r="M27" s="8">
        <v>1</v>
      </c>
      <c r="N27" s="8">
        <v>1</v>
      </c>
      <c r="O27" s="8">
        <v>0</v>
      </c>
      <c r="P27" s="8">
        <v>0</v>
      </c>
      <c r="Q27" s="29">
        <v>0.5</v>
      </c>
    </row>
    <row r="28" spans="1:17" ht="12.75">
      <c r="A28" s="22">
        <v>407002</v>
      </c>
      <c r="B28" s="1" t="s">
        <v>5</v>
      </c>
      <c r="C28" s="1" t="s">
        <v>189</v>
      </c>
      <c r="D28" s="8">
        <v>378.32</v>
      </c>
      <c r="F28" s="8">
        <v>-32.07</v>
      </c>
      <c r="G28" s="8">
        <v>142.41</v>
      </c>
      <c r="H28" s="8">
        <v>227.97</v>
      </c>
      <c r="I28" s="8">
        <v>40.01</v>
      </c>
      <c r="J28" s="8"/>
      <c r="K28" s="8"/>
      <c r="M28" s="8">
        <v>3</v>
      </c>
      <c r="N28" s="8">
        <v>3</v>
      </c>
      <c r="O28" s="8">
        <v>3</v>
      </c>
      <c r="P28" s="8">
        <v>1</v>
      </c>
      <c r="Q28" s="29">
        <v>2.5</v>
      </c>
    </row>
    <row r="29" spans="1:17" ht="12.75">
      <c r="A29" s="22">
        <v>407020</v>
      </c>
      <c r="B29" s="1" t="s">
        <v>5</v>
      </c>
      <c r="C29" s="1" t="s">
        <v>189</v>
      </c>
      <c r="D29" s="8">
        <v>166.08</v>
      </c>
      <c r="F29" s="8">
        <v>41.52</v>
      </c>
      <c r="G29" s="8">
        <v>41.52</v>
      </c>
      <c r="H29" s="8">
        <v>41.52</v>
      </c>
      <c r="I29" s="8">
        <v>41.52</v>
      </c>
      <c r="J29" s="8"/>
      <c r="K29" s="8"/>
      <c r="M29" s="8">
        <v>1</v>
      </c>
      <c r="N29" s="8">
        <v>1</v>
      </c>
      <c r="O29" s="8">
        <v>1</v>
      </c>
      <c r="P29" s="8">
        <v>1</v>
      </c>
      <c r="Q29" s="29">
        <v>1</v>
      </c>
    </row>
    <row r="30" spans="1:17" ht="12.75">
      <c r="A30" s="22">
        <v>407050</v>
      </c>
      <c r="B30" s="1" t="s">
        <v>5</v>
      </c>
      <c r="C30" s="1" t="s">
        <v>189</v>
      </c>
      <c r="D30" s="8">
        <v>600.9</v>
      </c>
      <c r="F30" s="8">
        <v>186.48</v>
      </c>
      <c r="G30" s="8">
        <v>154.06</v>
      </c>
      <c r="H30" s="8">
        <v>272.28</v>
      </c>
      <c r="I30" s="8">
        <v>-11.92</v>
      </c>
      <c r="J30" s="8"/>
      <c r="K30" s="8"/>
      <c r="M30" s="8">
        <v>6</v>
      </c>
      <c r="N30" s="8">
        <v>5</v>
      </c>
      <c r="O30" s="8">
        <v>6</v>
      </c>
      <c r="P30" s="8">
        <v>1</v>
      </c>
      <c r="Q30" s="29">
        <v>4.5</v>
      </c>
    </row>
    <row r="31" spans="1:17" ht="12.75">
      <c r="A31" s="22">
        <v>407400</v>
      </c>
      <c r="B31" s="1" t="s">
        <v>5</v>
      </c>
      <c r="C31" s="1" t="s">
        <v>189</v>
      </c>
      <c r="D31" s="8">
        <v>731.52</v>
      </c>
      <c r="F31" s="8">
        <v>214.69</v>
      </c>
      <c r="G31" s="8">
        <v>304.94</v>
      </c>
      <c r="H31" s="8">
        <v>136.56</v>
      </c>
      <c r="I31" s="8">
        <v>75.33</v>
      </c>
      <c r="J31" s="8"/>
      <c r="K31" s="8"/>
      <c r="M31" s="8">
        <v>6</v>
      </c>
      <c r="N31" s="8">
        <v>6</v>
      </c>
      <c r="O31" s="8">
        <v>3</v>
      </c>
      <c r="P31" s="8">
        <v>2</v>
      </c>
      <c r="Q31" s="29">
        <v>4.25</v>
      </c>
    </row>
    <row r="32" spans="1:17" ht="12.75">
      <c r="A32" s="22">
        <v>407500</v>
      </c>
      <c r="B32" s="1" t="s">
        <v>5</v>
      </c>
      <c r="C32" s="1" t="s">
        <v>189</v>
      </c>
      <c r="D32" s="8">
        <v>383.07</v>
      </c>
      <c r="F32" s="8">
        <v>26.87</v>
      </c>
      <c r="G32" s="8">
        <v>120.04</v>
      </c>
      <c r="H32" s="8">
        <v>202.56</v>
      </c>
      <c r="I32" s="8">
        <v>33.6</v>
      </c>
      <c r="J32" s="8"/>
      <c r="K32" s="8"/>
      <c r="M32" s="8">
        <v>4</v>
      </c>
      <c r="N32" s="8">
        <v>4</v>
      </c>
      <c r="O32" s="8">
        <v>4</v>
      </c>
      <c r="P32" s="8">
        <v>1</v>
      </c>
      <c r="Q32" s="29">
        <v>3.25</v>
      </c>
    </row>
    <row r="33" spans="1:17" ht="12.75">
      <c r="A33" s="22">
        <v>407525</v>
      </c>
      <c r="B33" s="1" t="s">
        <v>5</v>
      </c>
      <c r="C33" s="1" t="s">
        <v>189</v>
      </c>
      <c r="D33" s="8">
        <v>36.47</v>
      </c>
      <c r="F33" s="8">
        <v>9.51</v>
      </c>
      <c r="G33" s="8">
        <v>9.51</v>
      </c>
      <c r="H33" s="8">
        <v>17.45</v>
      </c>
      <c r="I33" s="8">
        <v>0</v>
      </c>
      <c r="J33" s="8"/>
      <c r="K33" s="8"/>
      <c r="M33" s="8">
        <v>1</v>
      </c>
      <c r="N33" s="8">
        <v>1</v>
      </c>
      <c r="O33" s="8">
        <v>1</v>
      </c>
      <c r="P33" s="8">
        <v>0</v>
      </c>
      <c r="Q33" s="29">
        <v>0.75</v>
      </c>
    </row>
    <row r="34" spans="1:17" ht="12.75">
      <c r="A34" s="22">
        <v>407550</v>
      </c>
      <c r="B34" s="1" t="s">
        <v>5</v>
      </c>
      <c r="C34" s="1" t="s">
        <v>189</v>
      </c>
      <c r="D34" s="8">
        <v>237.81</v>
      </c>
      <c r="F34" s="8">
        <v>71.66</v>
      </c>
      <c r="G34" s="8">
        <v>67.14</v>
      </c>
      <c r="H34" s="8">
        <v>99.01</v>
      </c>
      <c r="I34" s="8">
        <v>0</v>
      </c>
      <c r="J34" s="8"/>
      <c r="K34" s="8"/>
      <c r="M34" s="8">
        <v>3</v>
      </c>
      <c r="N34" s="8">
        <v>2</v>
      </c>
      <c r="O34" s="8">
        <v>2</v>
      </c>
      <c r="P34" s="8">
        <v>0</v>
      </c>
      <c r="Q34" s="29">
        <v>1.75</v>
      </c>
    </row>
    <row r="35" spans="1:17" ht="12.75">
      <c r="A35" s="22">
        <v>407650</v>
      </c>
      <c r="B35" s="1" t="s">
        <v>5</v>
      </c>
      <c r="C35" s="1" t="s">
        <v>189</v>
      </c>
      <c r="D35" s="8">
        <v>156.59</v>
      </c>
      <c r="F35" s="8">
        <v>35.41</v>
      </c>
      <c r="G35" s="8">
        <v>42.53</v>
      </c>
      <c r="H35" s="8">
        <v>42.42</v>
      </c>
      <c r="I35" s="8">
        <v>36.23</v>
      </c>
      <c r="J35" s="8"/>
      <c r="K35" s="8"/>
      <c r="M35" s="8">
        <v>1</v>
      </c>
      <c r="N35" s="8">
        <v>1</v>
      </c>
      <c r="O35" s="8">
        <v>1</v>
      </c>
      <c r="P35" s="8">
        <v>1</v>
      </c>
      <c r="Q35" s="29">
        <v>1</v>
      </c>
    </row>
    <row r="36" spans="1:17" ht="12.75">
      <c r="A36" s="22">
        <v>407750</v>
      </c>
      <c r="B36" s="1" t="s">
        <v>5</v>
      </c>
      <c r="C36" s="1" t="s">
        <v>189</v>
      </c>
      <c r="D36" s="8">
        <v>785.07</v>
      </c>
      <c r="F36" s="8">
        <v>155.57</v>
      </c>
      <c r="G36" s="8">
        <v>203.86</v>
      </c>
      <c r="H36" s="8">
        <v>360.31</v>
      </c>
      <c r="I36" s="8">
        <v>65.33</v>
      </c>
      <c r="J36" s="8"/>
      <c r="K36" s="8"/>
      <c r="M36" s="8">
        <v>6</v>
      </c>
      <c r="N36" s="8">
        <v>6</v>
      </c>
      <c r="O36" s="8">
        <v>7</v>
      </c>
      <c r="P36" s="8">
        <v>2</v>
      </c>
      <c r="Q36" s="29">
        <v>5.25</v>
      </c>
    </row>
    <row r="37" spans="1:17" ht="12.75">
      <c r="A37" s="22">
        <v>407790</v>
      </c>
      <c r="B37" s="1" t="s">
        <v>5</v>
      </c>
      <c r="C37" s="1" t="s">
        <v>189</v>
      </c>
      <c r="D37" s="8">
        <v>202.02</v>
      </c>
      <c r="F37" s="8">
        <v>10.34</v>
      </c>
      <c r="G37" s="8">
        <v>69.22</v>
      </c>
      <c r="H37" s="8">
        <v>122.46</v>
      </c>
      <c r="I37" s="8">
        <v>0</v>
      </c>
      <c r="J37" s="8"/>
      <c r="K37" s="8"/>
      <c r="M37" s="8">
        <v>2</v>
      </c>
      <c r="N37" s="8">
        <v>2</v>
      </c>
      <c r="O37" s="8">
        <v>2</v>
      </c>
      <c r="P37" s="8">
        <v>0</v>
      </c>
      <c r="Q37" s="29">
        <v>1.5</v>
      </c>
    </row>
    <row r="38" spans="1:17" ht="12.75">
      <c r="A38" s="22">
        <v>408300</v>
      </c>
      <c r="B38" s="1" t="s">
        <v>5</v>
      </c>
      <c r="C38" s="1" t="s">
        <v>189</v>
      </c>
      <c r="D38" s="8">
        <v>72.78</v>
      </c>
      <c r="F38" s="8">
        <v>32.53</v>
      </c>
      <c r="G38" s="8">
        <v>40.25</v>
      </c>
      <c r="H38" s="8">
        <v>0</v>
      </c>
      <c r="I38" s="8">
        <v>0</v>
      </c>
      <c r="J38" s="8"/>
      <c r="K38" s="8"/>
      <c r="M38" s="8">
        <v>1</v>
      </c>
      <c r="N38" s="8">
        <v>1</v>
      </c>
      <c r="O38" s="8">
        <v>0</v>
      </c>
      <c r="P38" s="8">
        <v>0</v>
      </c>
      <c r="Q38" s="29">
        <v>0.5</v>
      </c>
    </row>
    <row r="39" spans="1:17" ht="12.75">
      <c r="A39" s="22">
        <v>409150</v>
      </c>
      <c r="B39" s="1" t="s">
        <v>5</v>
      </c>
      <c r="C39" s="1" t="s">
        <v>189</v>
      </c>
      <c r="D39" s="8">
        <v>139.19</v>
      </c>
      <c r="F39" s="8">
        <v>32.53</v>
      </c>
      <c r="G39" s="8">
        <v>32.53</v>
      </c>
      <c r="H39" s="8">
        <v>17.71</v>
      </c>
      <c r="I39" s="8">
        <v>56.42</v>
      </c>
      <c r="J39" s="8"/>
      <c r="K39" s="8"/>
      <c r="M39" s="8">
        <v>1</v>
      </c>
      <c r="N39" s="8">
        <v>1</v>
      </c>
      <c r="O39" s="8">
        <v>1</v>
      </c>
      <c r="P39" s="8">
        <v>1</v>
      </c>
      <c r="Q39" s="29">
        <v>1</v>
      </c>
    </row>
    <row r="40" spans="1:17" ht="12.75">
      <c r="A40" s="22">
        <v>409200</v>
      </c>
      <c r="B40" s="1" t="s">
        <v>5</v>
      </c>
      <c r="C40" s="1" t="s">
        <v>189</v>
      </c>
      <c r="D40" s="8">
        <v>-25.8</v>
      </c>
      <c r="F40" s="8">
        <v>0</v>
      </c>
      <c r="G40" s="8">
        <v>0</v>
      </c>
      <c r="H40" s="8">
        <v>0</v>
      </c>
      <c r="I40" s="8">
        <v>-25.8</v>
      </c>
      <c r="J40" s="8"/>
      <c r="K40" s="8"/>
      <c r="M40" s="8">
        <v>0</v>
      </c>
      <c r="N40" s="8">
        <v>0</v>
      </c>
      <c r="O40" s="8">
        <v>0</v>
      </c>
      <c r="P40" s="8">
        <v>0</v>
      </c>
      <c r="Q40" s="29">
        <v>0</v>
      </c>
    </row>
    <row r="41" spans="1:17" ht="12.75">
      <c r="A41" s="22">
        <v>409305</v>
      </c>
      <c r="B41" s="1" t="s">
        <v>5</v>
      </c>
      <c r="C41" s="1" t="s">
        <v>189</v>
      </c>
      <c r="D41" s="8">
        <v>204.62</v>
      </c>
      <c r="F41" s="8">
        <v>51.2</v>
      </c>
      <c r="G41" s="8">
        <v>51.2</v>
      </c>
      <c r="H41" s="8">
        <v>51.11</v>
      </c>
      <c r="I41" s="8">
        <v>51.11</v>
      </c>
      <c r="J41" s="8"/>
      <c r="K41" s="8"/>
      <c r="M41" s="8">
        <v>1</v>
      </c>
      <c r="N41" s="8">
        <v>1</v>
      </c>
      <c r="O41" s="8">
        <v>1</v>
      </c>
      <c r="P41" s="8">
        <v>1</v>
      </c>
      <c r="Q41" s="29">
        <v>1</v>
      </c>
    </row>
    <row r="42" spans="1:17" ht="12.75">
      <c r="A42" s="22">
        <v>500200</v>
      </c>
      <c r="B42" s="1" t="s">
        <v>0</v>
      </c>
      <c r="C42" s="1" t="s">
        <v>190</v>
      </c>
      <c r="D42" s="8">
        <v>1593.63</v>
      </c>
      <c r="F42" s="8">
        <v>373.95</v>
      </c>
      <c r="G42" s="8">
        <v>406.98</v>
      </c>
      <c r="H42" s="8">
        <v>406.35</v>
      </c>
      <c r="I42" s="8">
        <v>406.35</v>
      </c>
      <c r="J42" s="8"/>
      <c r="K42" s="8"/>
      <c r="M42" s="8">
        <v>6</v>
      </c>
      <c r="N42" s="8">
        <v>6</v>
      </c>
      <c r="O42" s="8">
        <v>6</v>
      </c>
      <c r="P42" s="8">
        <v>6</v>
      </c>
      <c r="Q42" s="29">
        <v>6</v>
      </c>
    </row>
    <row r="43" spans="1:17" ht="12.75">
      <c r="A43" s="22">
        <v>501000</v>
      </c>
      <c r="B43" s="1" t="s">
        <v>0</v>
      </c>
      <c r="C43" s="1" t="s">
        <v>190</v>
      </c>
      <c r="D43" s="8">
        <v>196.32</v>
      </c>
      <c r="F43" s="8">
        <v>49.12</v>
      </c>
      <c r="G43" s="8">
        <v>49.12</v>
      </c>
      <c r="H43" s="8">
        <v>49.04</v>
      </c>
      <c r="I43" s="8">
        <v>49.04</v>
      </c>
      <c r="J43" s="8"/>
      <c r="K43" s="8"/>
      <c r="M43" s="8">
        <v>1</v>
      </c>
      <c r="N43" s="8">
        <v>1</v>
      </c>
      <c r="O43" s="8">
        <v>1</v>
      </c>
      <c r="P43" s="8">
        <v>1</v>
      </c>
      <c r="Q43" s="29">
        <v>1</v>
      </c>
    </row>
    <row r="44" spans="1:17" ht="12.75">
      <c r="A44" s="22">
        <v>501200</v>
      </c>
      <c r="B44" s="1" t="s">
        <v>0</v>
      </c>
      <c r="C44" s="1" t="s">
        <v>190</v>
      </c>
      <c r="D44" s="8">
        <v>5210.02</v>
      </c>
      <c r="F44" s="8">
        <v>931.07</v>
      </c>
      <c r="G44" s="8">
        <v>1336.48</v>
      </c>
      <c r="H44" s="8">
        <v>1844.48</v>
      </c>
      <c r="I44" s="8">
        <v>1097.99</v>
      </c>
      <c r="J44" s="8"/>
      <c r="K44" s="8"/>
      <c r="M44" s="8">
        <v>29</v>
      </c>
      <c r="N44" s="8">
        <v>29</v>
      </c>
      <c r="O44" s="8">
        <v>34</v>
      </c>
      <c r="P44" s="8">
        <v>17</v>
      </c>
      <c r="Q44" s="29">
        <v>27.25</v>
      </c>
    </row>
    <row r="45" spans="1:17" ht="12.75">
      <c r="A45" s="22">
        <v>501400</v>
      </c>
      <c r="B45" s="1" t="s">
        <v>0</v>
      </c>
      <c r="C45" s="1" t="s">
        <v>190</v>
      </c>
      <c r="D45" s="8">
        <v>4896.54</v>
      </c>
      <c r="F45" s="8">
        <v>911.65</v>
      </c>
      <c r="G45" s="8">
        <v>1161.6</v>
      </c>
      <c r="H45" s="8">
        <v>2078.45</v>
      </c>
      <c r="I45" s="8">
        <v>744.84</v>
      </c>
      <c r="J45" s="8"/>
      <c r="K45" s="8"/>
      <c r="M45" s="8">
        <v>29</v>
      </c>
      <c r="N45" s="8">
        <v>30</v>
      </c>
      <c r="O45" s="8">
        <v>34</v>
      </c>
      <c r="P45" s="8">
        <v>10</v>
      </c>
      <c r="Q45" s="29">
        <v>25.75</v>
      </c>
    </row>
    <row r="46" spans="1:17" ht="12.75">
      <c r="A46" s="22">
        <v>501500</v>
      </c>
      <c r="B46" s="1" t="s">
        <v>0</v>
      </c>
      <c r="C46" s="1" t="s">
        <v>190</v>
      </c>
      <c r="D46" s="8">
        <v>7684.73</v>
      </c>
      <c r="F46" s="8">
        <v>1770.13</v>
      </c>
      <c r="G46" s="8">
        <v>1969.03</v>
      </c>
      <c r="H46" s="8">
        <v>3122.3</v>
      </c>
      <c r="I46" s="8">
        <v>823.27</v>
      </c>
      <c r="J46" s="8"/>
      <c r="K46" s="8"/>
      <c r="M46" s="8">
        <v>44</v>
      </c>
      <c r="N46" s="8">
        <v>45</v>
      </c>
      <c r="O46" s="8">
        <v>46</v>
      </c>
      <c r="P46" s="8">
        <v>15</v>
      </c>
      <c r="Q46" s="29">
        <v>37.5</v>
      </c>
    </row>
    <row r="47" spans="1:17" ht="12.75">
      <c r="A47" s="22">
        <v>502202</v>
      </c>
      <c r="B47" s="1" t="s">
        <v>0</v>
      </c>
      <c r="C47" s="1" t="s">
        <v>190</v>
      </c>
      <c r="D47" s="8">
        <v>8292.35</v>
      </c>
      <c r="F47" s="8">
        <v>2190.51</v>
      </c>
      <c r="G47" s="8">
        <v>1772.46</v>
      </c>
      <c r="H47" s="8">
        <v>2305.92</v>
      </c>
      <c r="I47" s="8">
        <v>2023.46</v>
      </c>
      <c r="J47" s="8"/>
      <c r="K47" s="8"/>
      <c r="M47" s="8">
        <v>50</v>
      </c>
      <c r="N47" s="8">
        <v>49</v>
      </c>
      <c r="O47" s="8">
        <v>49</v>
      </c>
      <c r="P47" s="8">
        <v>38</v>
      </c>
      <c r="Q47" s="29">
        <v>46.5</v>
      </c>
    </row>
    <row r="48" spans="1:17" ht="12.75">
      <c r="A48" s="22">
        <v>504000</v>
      </c>
      <c r="B48" s="1" t="s">
        <v>0</v>
      </c>
      <c r="C48" s="1" t="s">
        <v>190</v>
      </c>
      <c r="D48" s="8">
        <v>290.02</v>
      </c>
      <c r="F48" s="8">
        <v>69.22</v>
      </c>
      <c r="G48" s="8">
        <v>69.22</v>
      </c>
      <c r="H48" s="8">
        <v>68.98</v>
      </c>
      <c r="I48" s="8">
        <v>82.6</v>
      </c>
      <c r="J48" s="8"/>
      <c r="K48" s="8"/>
      <c r="M48" s="8">
        <v>2</v>
      </c>
      <c r="N48" s="8">
        <v>2</v>
      </c>
      <c r="O48" s="8">
        <v>2</v>
      </c>
      <c r="P48" s="8">
        <v>2</v>
      </c>
      <c r="Q48" s="29">
        <v>2</v>
      </c>
    </row>
    <row r="49" spans="1:17" ht="12.75">
      <c r="A49" s="22">
        <v>506000</v>
      </c>
      <c r="B49" s="1" t="s">
        <v>0</v>
      </c>
      <c r="C49" s="1" t="s">
        <v>190</v>
      </c>
      <c r="D49" s="8">
        <v>1418.57</v>
      </c>
      <c r="F49" s="8">
        <v>354.02</v>
      </c>
      <c r="G49" s="8">
        <v>408.67</v>
      </c>
      <c r="H49" s="8">
        <v>407.75</v>
      </c>
      <c r="I49" s="8">
        <v>248.13</v>
      </c>
      <c r="J49" s="8"/>
      <c r="K49" s="8"/>
      <c r="M49" s="8">
        <v>6</v>
      </c>
      <c r="N49" s="8">
        <v>6</v>
      </c>
      <c r="O49" s="8">
        <v>6</v>
      </c>
      <c r="P49" s="8">
        <v>4</v>
      </c>
      <c r="Q49" s="29">
        <v>5.5</v>
      </c>
    </row>
    <row r="50" spans="1:17" ht="12.75">
      <c r="A50" s="22">
        <v>506210</v>
      </c>
      <c r="B50" s="1" t="s">
        <v>0</v>
      </c>
      <c r="C50" s="1" t="s">
        <v>190</v>
      </c>
      <c r="D50" s="8">
        <v>1187.21</v>
      </c>
      <c r="F50" s="8">
        <v>262.75</v>
      </c>
      <c r="G50" s="8">
        <v>218.31</v>
      </c>
      <c r="H50" s="8">
        <v>227.14</v>
      </c>
      <c r="I50" s="8">
        <v>479.01</v>
      </c>
      <c r="J50" s="8"/>
      <c r="K50" s="8"/>
      <c r="M50" s="8">
        <v>5</v>
      </c>
      <c r="N50" s="8">
        <v>4</v>
      </c>
      <c r="O50" s="8">
        <v>5</v>
      </c>
      <c r="P50" s="8">
        <v>5</v>
      </c>
      <c r="Q50" s="29">
        <v>4.75</v>
      </c>
    </row>
    <row r="51" spans="1:17" ht="12.75">
      <c r="A51" s="22">
        <v>507000</v>
      </c>
      <c r="B51" s="1" t="s">
        <v>0</v>
      </c>
      <c r="C51" s="1" t="s">
        <v>190</v>
      </c>
      <c r="D51" s="8">
        <v>3625.92</v>
      </c>
      <c r="F51" s="8">
        <v>751.41</v>
      </c>
      <c r="G51" s="8">
        <v>982.77</v>
      </c>
      <c r="H51" s="8">
        <v>880.2</v>
      </c>
      <c r="I51" s="8">
        <v>1011.54</v>
      </c>
      <c r="J51" s="8"/>
      <c r="K51" s="8"/>
      <c r="M51" s="8">
        <v>15</v>
      </c>
      <c r="N51" s="8">
        <v>15</v>
      </c>
      <c r="O51" s="8">
        <v>14</v>
      </c>
      <c r="P51" s="8">
        <v>14</v>
      </c>
      <c r="Q51" s="29">
        <v>14.5</v>
      </c>
    </row>
    <row r="52" spans="1:17" ht="12.75">
      <c r="A52" s="22">
        <v>509000</v>
      </c>
      <c r="B52" s="1" t="s">
        <v>0</v>
      </c>
      <c r="C52" s="1" t="s">
        <v>190</v>
      </c>
      <c r="D52" s="8">
        <v>204.62</v>
      </c>
      <c r="F52" s="8">
        <v>51.2</v>
      </c>
      <c r="G52" s="8">
        <v>51.2</v>
      </c>
      <c r="H52" s="8">
        <v>51.11</v>
      </c>
      <c r="I52" s="8">
        <v>51.11</v>
      </c>
      <c r="J52" s="8"/>
      <c r="K52" s="8"/>
      <c r="M52" s="8">
        <v>1</v>
      </c>
      <c r="N52" s="8">
        <v>1</v>
      </c>
      <c r="O52" s="8">
        <v>1</v>
      </c>
      <c r="P52" s="8">
        <v>1</v>
      </c>
      <c r="Q52" s="29">
        <v>1</v>
      </c>
    </row>
    <row r="53" spans="1:17" ht="12.75">
      <c r="A53" s="22">
        <v>509400</v>
      </c>
      <c r="B53" s="1" t="s">
        <v>0</v>
      </c>
      <c r="C53" s="1" t="s">
        <v>190</v>
      </c>
      <c r="D53" s="8">
        <v>815.9</v>
      </c>
      <c r="F53" s="8">
        <v>204.08</v>
      </c>
      <c r="G53" s="8">
        <v>204.08</v>
      </c>
      <c r="H53" s="8">
        <v>203.87</v>
      </c>
      <c r="I53" s="8">
        <v>203.87</v>
      </c>
      <c r="J53" s="8"/>
      <c r="K53" s="8"/>
      <c r="M53" s="8">
        <v>4</v>
      </c>
      <c r="N53" s="8">
        <v>4</v>
      </c>
      <c r="O53" s="8">
        <v>4</v>
      </c>
      <c r="P53" s="8">
        <v>4</v>
      </c>
      <c r="Q53" s="29">
        <v>4</v>
      </c>
    </row>
    <row r="54" spans="1:17" ht="12.75">
      <c r="A54" s="22">
        <v>700000</v>
      </c>
      <c r="B54" s="1" t="s">
        <v>2</v>
      </c>
      <c r="C54" s="1" t="s">
        <v>191</v>
      </c>
      <c r="D54" s="8">
        <v>153.86</v>
      </c>
      <c r="F54" s="8">
        <v>34.61</v>
      </c>
      <c r="G54" s="8">
        <v>34.61</v>
      </c>
      <c r="H54" s="8">
        <v>34.49</v>
      </c>
      <c r="I54" s="8">
        <v>50.15</v>
      </c>
      <c r="J54" s="8"/>
      <c r="K54" s="8"/>
      <c r="M54" s="8">
        <v>1</v>
      </c>
      <c r="N54" s="8">
        <v>1</v>
      </c>
      <c r="O54" s="8">
        <v>1</v>
      </c>
      <c r="P54" s="8">
        <v>1</v>
      </c>
      <c r="Q54" s="29">
        <v>1</v>
      </c>
    </row>
    <row r="55" spans="1:17" ht="12.75">
      <c r="A55" s="22">
        <v>703001</v>
      </c>
      <c r="B55" s="1" t="s">
        <v>7</v>
      </c>
      <c r="C55" s="1" t="s">
        <v>9</v>
      </c>
      <c r="D55" s="8">
        <v>1028.3</v>
      </c>
      <c r="F55" s="8">
        <v>281.03</v>
      </c>
      <c r="G55" s="8">
        <v>278.41</v>
      </c>
      <c r="H55" s="8">
        <v>508.85</v>
      </c>
      <c r="I55" s="8">
        <v>-39.99</v>
      </c>
      <c r="J55" s="8"/>
      <c r="K55" s="8"/>
      <c r="M55" s="8">
        <v>10</v>
      </c>
      <c r="N55" s="8">
        <v>9</v>
      </c>
      <c r="O55" s="8">
        <v>10</v>
      </c>
      <c r="P55" s="8">
        <v>2</v>
      </c>
      <c r="Q55" s="29">
        <v>7.75</v>
      </c>
    </row>
    <row r="56" spans="1:17" ht="12.75">
      <c r="A56" s="22">
        <v>704050</v>
      </c>
      <c r="B56" s="1" t="s">
        <v>4</v>
      </c>
      <c r="C56" s="1" t="s">
        <v>192</v>
      </c>
      <c r="D56" s="8">
        <v>204.62</v>
      </c>
      <c r="F56" s="8">
        <v>51.2</v>
      </c>
      <c r="G56" s="8">
        <v>51.2</v>
      </c>
      <c r="H56" s="8">
        <v>51.11</v>
      </c>
      <c r="I56" s="8">
        <v>51.11</v>
      </c>
      <c r="J56" s="8"/>
      <c r="K56" s="8"/>
      <c r="M56" s="8">
        <v>1</v>
      </c>
      <c r="N56" s="8">
        <v>1</v>
      </c>
      <c r="O56" s="8">
        <v>1</v>
      </c>
      <c r="P56" s="8">
        <v>1</v>
      </c>
      <c r="Q56" s="29">
        <v>1</v>
      </c>
    </row>
    <row r="57" spans="1:17" ht="12.75">
      <c r="A57" s="22">
        <v>705100</v>
      </c>
      <c r="B57" s="1" t="s">
        <v>4</v>
      </c>
      <c r="C57" s="1" t="s">
        <v>192</v>
      </c>
      <c r="D57" s="8">
        <v>5.7</v>
      </c>
      <c r="F57" s="8">
        <v>0</v>
      </c>
      <c r="G57" s="8">
        <v>0</v>
      </c>
      <c r="H57" s="8">
        <v>5.7</v>
      </c>
      <c r="I57" s="8">
        <v>0</v>
      </c>
      <c r="J57" s="8"/>
      <c r="K57" s="8"/>
      <c r="M57" s="8">
        <v>0</v>
      </c>
      <c r="N57" s="8">
        <v>0</v>
      </c>
      <c r="O57" s="8">
        <v>1</v>
      </c>
      <c r="P57" s="8">
        <v>0</v>
      </c>
      <c r="Q57" s="29">
        <v>0.25</v>
      </c>
    </row>
    <row r="58" spans="1:17" ht="12.75">
      <c r="A58" s="22">
        <v>705300</v>
      </c>
      <c r="B58" s="1" t="s">
        <v>3</v>
      </c>
      <c r="C58" s="1" t="s">
        <v>193</v>
      </c>
      <c r="D58" s="8">
        <v>53.01</v>
      </c>
      <c r="F58" s="8">
        <v>53.01</v>
      </c>
      <c r="G58" s="8">
        <v>0</v>
      </c>
      <c r="H58" s="8">
        <v>0</v>
      </c>
      <c r="I58" s="8">
        <v>0</v>
      </c>
      <c r="J58" s="8"/>
      <c r="K58" s="8"/>
      <c r="M58" s="8">
        <v>1</v>
      </c>
      <c r="N58" s="8">
        <v>0</v>
      </c>
      <c r="O58" s="8">
        <v>0</v>
      </c>
      <c r="P58" s="8">
        <v>0</v>
      </c>
      <c r="Q58" s="29">
        <v>0.25</v>
      </c>
    </row>
    <row r="59" spans="1:17" ht="12.75">
      <c r="A59" s="22">
        <v>708400</v>
      </c>
      <c r="B59" s="1" t="s">
        <v>4</v>
      </c>
      <c r="C59" s="1" t="s">
        <v>192</v>
      </c>
      <c r="D59" s="8">
        <v>160.08</v>
      </c>
      <c r="F59" s="8">
        <v>40.01</v>
      </c>
      <c r="G59" s="8">
        <v>40.01</v>
      </c>
      <c r="H59" s="8">
        <v>40.05</v>
      </c>
      <c r="I59" s="8">
        <v>40.01</v>
      </c>
      <c r="J59" s="8"/>
      <c r="K59" s="8"/>
      <c r="M59" s="8">
        <v>1</v>
      </c>
      <c r="N59" s="8">
        <v>1</v>
      </c>
      <c r="O59" s="8">
        <v>1</v>
      </c>
      <c r="P59" s="8">
        <v>1</v>
      </c>
      <c r="Q59" s="29">
        <v>1</v>
      </c>
    </row>
    <row r="60" spans="1:17" ht="12.75">
      <c r="A60" s="22">
        <v>709102</v>
      </c>
      <c r="B60" s="1" t="s">
        <v>3</v>
      </c>
      <c r="C60" s="1" t="s">
        <v>193</v>
      </c>
      <c r="D60" s="8">
        <v>60.04</v>
      </c>
      <c r="F60" s="8">
        <v>30.02</v>
      </c>
      <c r="G60" s="8">
        <v>30.02</v>
      </c>
      <c r="H60" s="8">
        <v>0</v>
      </c>
      <c r="I60" s="8">
        <v>0</v>
      </c>
      <c r="J60" s="8"/>
      <c r="K60" s="8"/>
      <c r="M60" s="8">
        <v>1</v>
      </c>
      <c r="N60" s="8">
        <v>1</v>
      </c>
      <c r="O60" s="8">
        <v>0</v>
      </c>
      <c r="P60" s="8">
        <v>0</v>
      </c>
      <c r="Q60" s="29">
        <v>0.5</v>
      </c>
    </row>
    <row r="61" spans="1:17" ht="12.75">
      <c r="A61" s="22">
        <v>709105</v>
      </c>
      <c r="B61" s="1" t="s">
        <v>3</v>
      </c>
      <c r="C61" s="1" t="s">
        <v>194</v>
      </c>
      <c r="D61" s="8">
        <v>60.04</v>
      </c>
      <c r="F61" s="8">
        <v>0</v>
      </c>
      <c r="G61" s="8">
        <v>0</v>
      </c>
      <c r="H61" s="8">
        <v>30.02</v>
      </c>
      <c r="I61" s="8">
        <v>30.02</v>
      </c>
      <c r="J61" s="8"/>
      <c r="K61" s="8"/>
      <c r="M61" s="8">
        <v>0</v>
      </c>
      <c r="N61" s="8">
        <v>0</v>
      </c>
      <c r="O61" s="8">
        <v>1</v>
      </c>
      <c r="P61" s="8">
        <v>1</v>
      </c>
      <c r="Q61" s="29">
        <v>0.5</v>
      </c>
    </row>
    <row r="62" spans="1:17" ht="12.75">
      <c r="A62" s="22">
        <v>709120</v>
      </c>
      <c r="B62" s="1" t="s">
        <v>3</v>
      </c>
      <c r="C62" s="1" t="s">
        <v>194</v>
      </c>
      <c r="D62" s="8">
        <v>1.82</v>
      </c>
      <c r="F62" s="8">
        <v>0</v>
      </c>
      <c r="G62" s="8">
        <v>0</v>
      </c>
      <c r="H62" s="8">
        <v>-49.29</v>
      </c>
      <c r="I62" s="8">
        <v>51.11</v>
      </c>
      <c r="J62" s="8"/>
      <c r="K62" s="8"/>
      <c r="M62" s="8">
        <v>0</v>
      </c>
      <c r="N62" s="8">
        <v>0</v>
      </c>
      <c r="O62" s="8">
        <v>0</v>
      </c>
      <c r="P62" s="8">
        <v>1</v>
      </c>
      <c r="Q62" s="29">
        <v>0.25</v>
      </c>
    </row>
    <row r="63" spans="1:17" ht="12.75">
      <c r="A63" s="22">
        <v>709128</v>
      </c>
      <c r="B63" s="1" t="s">
        <v>3</v>
      </c>
      <c r="C63" s="1" t="s">
        <v>194</v>
      </c>
      <c r="D63" s="8">
        <v>233.17</v>
      </c>
      <c r="F63" s="8">
        <v>51.2</v>
      </c>
      <c r="G63" s="8">
        <v>181.97</v>
      </c>
      <c r="H63" s="8">
        <v>0</v>
      </c>
      <c r="I63" s="8">
        <v>0</v>
      </c>
      <c r="J63" s="8"/>
      <c r="K63" s="8"/>
      <c r="M63" s="8">
        <v>1</v>
      </c>
      <c r="N63" s="8">
        <v>1</v>
      </c>
      <c r="O63" s="8">
        <v>0</v>
      </c>
      <c r="P63" s="8">
        <v>0</v>
      </c>
      <c r="Q63" s="29">
        <v>0.5</v>
      </c>
    </row>
    <row r="64" spans="1:17" ht="12.75">
      <c r="A64" s="22">
        <v>709155</v>
      </c>
      <c r="B64" s="1" t="s">
        <v>3</v>
      </c>
      <c r="C64" s="1" t="s">
        <v>194</v>
      </c>
      <c r="D64" s="8">
        <v>3533.2</v>
      </c>
      <c r="F64" s="8">
        <v>744.83</v>
      </c>
      <c r="G64" s="8">
        <v>868.02</v>
      </c>
      <c r="H64" s="8">
        <v>849.12</v>
      </c>
      <c r="I64" s="8">
        <v>1071.23</v>
      </c>
      <c r="J64" s="8"/>
      <c r="K64" s="8"/>
      <c r="M64" s="8">
        <v>13</v>
      </c>
      <c r="N64" s="8">
        <v>14</v>
      </c>
      <c r="O64" s="8">
        <v>15</v>
      </c>
      <c r="P64" s="8">
        <v>14</v>
      </c>
      <c r="Q64" s="29">
        <v>14</v>
      </c>
    </row>
    <row r="65" spans="1:17" ht="12.75">
      <c r="A65" s="22">
        <v>709186</v>
      </c>
      <c r="B65" s="1" t="s">
        <v>3</v>
      </c>
      <c r="C65" s="1" t="s">
        <v>194</v>
      </c>
      <c r="D65" s="8">
        <v>151.77</v>
      </c>
      <c r="F65" s="8">
        <v>-1.65</v>
      </c>
      <c r="G65" s="8">
        <v>51.2</v>
      </c>
      <c r="H65" s="8">
        <v>51.11</v>
      </c>
      <c r="I65" s="8">
        <v>51.11</v>
      </c>
      <c r="J65" s="8"/>
      <c r="K65" s="8"/>
      <c r="M65" s="8">
        <v>0</v>
      </c>
      <c r="N65" s="8">
        <v>1</v>
      </c>
      <c r="O65" s="8">
        <v>1</v>
      </c>
      <c r="P65" s="8">
        <v>1</v>
      </c>
      <c r="Q65" s="29">
        <v>0.75</v>
      </c>
    </row>
    <row r="66" spans="1:17" ht="12.75">
      <c r="A66" s="22">
        <v>709510</v>
      </c>
      <c r="B66" s="1" t="s">
        <v>3</v>
      </c>
      <c r="C66" s="1" t="s">
        <v>194</v>
      </c>
      <c r="D66" s="8">
        <v>744.6</v>
      </c>
      <c r="F66" s="8">
        <v>338.04</v>
      </c>
      <c r="G66" s="8">
        <v>135.66</v>
      </c>
      <c r="H66" s="8">
        <v>135.45</v>
      </c>
      <c r="I66" s="8">
        <v>135.45</v>
      </c>
      <c r="J66" s="8"/>
      <c r="K66" s="8"/>
      <c r="M66" s="8">
        <v>3</v>
      </c>
      <c r="N66" s="8">
        <v>2</v>
      </c>
      <c r="O66" s="8">
        <v>2</v>
      </c>
      <c r="P66" s="8">
        <v>2</v>
      </c>
      <c r="Q66" s="29">
        <v>2.25</v>
      </c>
    </row>
    <row r="67" spans="1:17" ht="12.75">
      <c r="A67" s="22">
        <v>709525</v>
      </c>
      <c r="B67" s="1" t="s">
        <v>3</v>
      </c>
      <c r="C67" s="1" t="s">
        <v>194</v>
      </c>
      <c r="D67" s="8">
        <v>560.89</v>
      </c>
      <c r="F67" s="8">
        <v>193.38</v>
      </c>
      <c r="G67" s="8">
        <v>123.37</v>
      </c>
      <c r="H67" s="8">
        <v>121.86</v>
      </c>
      <c r="I67" s="8">
        <v>122.28</v>
      </c>
      <c r="J67" s="8"/>
      <c r="K67" s="8"/>
      <c r="M67" s="8">
        <v>3</v>
      </c>
      <c r="N67" s="8">
        <v>2</v>
      </c>
      <c r="O67" s="8">
        <v>2</v>
      </c>
      <c r="P67" s="8">
        <v>2</v>
      </c>
      <c r="Q67" s="29">
        <v>2.25</v>
      </c>
    </row>
    <row r="68" spans="1:17" ht="12.75">
      <c r="A68" s="22">
        <v>709530</v>
      </c>
      <c r="B68" s="1" t="s">
        <v>3</v>
      </c>
      <c r="C68" s="1" t="s">
        <v>194</v>
      </c>
      <c r="D68" s="8">
        <v>1072.39</v>
      </c>
      <c r="F68" s="8">
        <v>214.8</v>
      </c>
      <c r="G68" s="8">
        <v>214.8</v>
      </c>
      <c r="H68" s="8">
        <v>214.44</v>
      </c>
      <c r="I68" s="8">
        <v>428.35</v>
      </c>
      <c r="J68" s="8"/>
      <c r="K68" s="8"/>
      <c r="M68" s="8">
        <v>4</v>
      </c>
      <c r="N68" s="8">
        <v>4</v>
      </c>
      <c r="O68" s="8">
        <v>4</v>
      </c>
      <c r="P68" s="8">
        <v>4</v>
      </c>
      <c r="Q68" s="29">
        <v>4</v>
      </c>
    </row>
    <row r="69" spans="1:17" ht="12.75">
      <c r="A69" s="22">
        <v>709535</v>
      </c>
      <c r="B69" s="1" t="s">
        <v>3</v>
      </c>
      <c r="C69" s="1" t="s">
        <v>194</v>
      </c>
      <c r="D69" s="8">
        <v>398.3</v>
      </c>
      <c r="F69" s="8">
        <v>104.48</v>
      </c>
      <c r="G69" s="8">
        <v>104.48</v>
      </c>
      <c r="H69" s="8">
        <v>112.1</v>
      </c>
      <c r="I69" s="8">
        <v>77.24</v>
      </c>
      <c r="J69" s="8"/>
      <c r="K69" s="8"/>
      <c r="M69" s="8">
        <v>2</v>
      </c>
      <c r="N69" s="8">
        <v>2</v>
      </c>
      <c r="O69" s="8">
        <v>2</v>
      </c>
      <c r="P69" s="8">
        <v>1</v>
      </c>
      <c r="Q69" s="29">
        <v>1.75</v>
      </c>
    </row>
    <row r="70" spans="1:17" ht="12.75">
      <c r="A70" s="22">
        <v>709540</v>
      </c>
      <c r="B70" s="1" t="s">
        <v>3</v>
      </c>
      <c r="C70" s="1" t="s">
        <v>194</v>
      </c>
      <c r="D70" s="8">
        <v>284.7</v>
      </c>
      <c r="F70" s="8">
        <v>71.22</v>
      </c>
      <c r="G70" s="8">
        <v>71.22</v>
      </c>
      <c r="H70" s="8">
        <v>71.13</v>
      </c>
      <c r="I70" s="8">
        <v>71.13</v>
      </c>
      <c r="J70" s="8"/>
      <c r="K70" s="8"/>
      <c r="M70" s="8">
        <v>2</v>
      </c>
      <c r="N70" s="8">
        <v>2</v>
      </c>
      <c r="O70" s="8">
        <v>2</v>
      </c>
      <c r="P70" s="8">
        <v>2</v>
      </c>
      <c r="Q70" s="29">
        <v>2</v>
      </c>
    </row>
    <row r="71" spans="1:17" ht="12.75">
      <c r="A71" s="22">
        <v>709599</v>
      </c>
      <c r="B71" s="1" t="s">
        <v>3</v>
      </c>
      <c r="C71" s="1" t="s">
        <v>194</v>
      </c>
      <c r="D71" s="8">
        <v>11.24</v>
      </c>
      <c r="F71" s="8">
        <v>0</v>
      </c>
      <c r="G71" s="8">
        <v>0</v>
      </c>
      <c r="H71" s="8">
        <v>11.24</v>
      </c>
      <c r="I71" s="8">
        <v>0</v>
      </c>
      <c r="J71" s="8"/>
      <c r="K71" s="8"/>
      <c r="M71" s="8">
        <v>0</v>
      </c>
      <c r="N71" s="8">
        <v>0</v>
      </c>
      <c r="O71" s="8">
        <v>1</v>
      </c>
      <c r="P71" s="8">
        <v>0</v>
      </c>
      <c r="Q71" s="29">
        <v>0.25</v>
      </c>
    </row>
    <row r="72" spans="1:17" ht="12.75">
      <c r="A72" s="22">
        <v>709600</v>
      </c>
      <c r="B72" s="1" t="s">
        <v>3</v>
      </c>
      <c r="C72" s="1" t="s">
        <v>194</v>
      </c>
      <c r="D72" s="8">
        <v>160.04</v>
      </c>
      <c r="F72" s="8">
        <v>40.01</v>
      </c>
      <c r="G72" s="8">
        <v>40.01</v>
      </c>
      <c r="H72" s="8">
        <v>40.01</v>
      </c>
      <c r="I72" s="8">
        <v>40.01</v>
      </c>
      <c r="J72" s="8"/>
      <c r="K72" s="8"/>
      <c r="M72" s="8">
        <v>1</v>
      </c>
      <c r="N72" s="8">
        <v>1</v>
      </c>
      <c r="O72" s="8">
        <v>1</v>
      </c>
      <c r="P72" s="8">
        <v>1</v>
      </c>
      <c r="Q72" s="29">
        <v>1</v>
      </c>
    </row>
    <row r="73" spans="1:17" ht="12.75">
      <c r="A73" s="22">
        <v>709656</v>
      </c>
      <c r="B73" s="1" t="s">
        <v>3</v>
      </c>
      <c r="C73" s="1" t="s">
        <v>194</v>
      </c>
      <c r="D73" s="8">
        <v>166.78</v>
      </c>
      <c r="F73" s="8">
        <v>-27.07</v>
      </c>
      <c r="G73" s="8">
        <v>64.71</v>
      </c>
      <c r="H73" s="8">
        <v>64.57</v>
      </c>
      <c r="I73" s="8">
        <v>64.57</v>
      </c>
      <c r="J73" s="8"/>
      <c r="K73" s="8"/>
      <c r="M73" s="8">
        <v>0</v>
      </c>
      <c r="N73" s="8">
        <v>1</v>
      </c>
      <c r="O73" s="8">
        <v>1</v>
      </c>
      <c r="P73" s="8">
        <v>1</v>
      </c>
      <c r="Q73" s="29">
        <v>0.75</v>
      </c>
    </row>
    <row r="74" spans="1:17" ht="12.75">
      <c r="A74" s="22">
        <v>800000</v>
      </c>
      <c r="B74" s="1" t="s">
        <v>6</v>
      </c>
      <c r="C74" s="1" t="s">
        <v>195</v>
      </c>
      <c r="D74" s="8">
        <v>160.04</v>
      </c>
      <c r="F74" s="8">
        <v>40.01</v>
      </c>
      <c r="G74" s="8">
        <v>40.01</v>
      </c>
      <c r="H74" s="8">
        <v>40.01</v>
      </c>
      <c r="I74" s="8">
        <v>40.01</v>
      </c>
      <c r="J74" s="8"/>
      <c r="K74" s="8"/>
      <c r="M74" s="8">
        <v>1</v>
      </c>
      <c r="N74" s="8">
        <v>1</v>
      </c>
      <c r="O74" s="8">
        <v>1</v>
      </c>
      <c r="P74" s="8">
        <v>1</v>
      </c>
      <c r="Q74" s="29">
        <v>1</v>
      </c>
    </row>
    <row r="75" spans="1:17" ht="12.75">
      <c r="A75" s="22">
        <v>802000</v>
      </c>
      <c r="B75" s="1" t="s">
        <v>6</v>
      </c>
      <c r="C75" s="1" t="s">
        <v>195</v>
      </c>
      <c r="D75" s="8">
        <v>1730.73</v>
      </c>
      <c r="F75" s="8">
        <v>359.79</v>
      </c>
      <c r="G75" s="8">
        <v>475.34</v>
      </c>
      <c r="H75" s="8">
        <v>895.6</v>
      </c>
      <c r="I75" s="8">
        <v>0</v>
      </c>
      <c r="J75" s="8"/>
      <c r="K75" s="8"/>
      <c r="M75" s="8">
        <v>13</v>
      </c>
      <c r="N75" s="8">
        <v>14</v>
      </c>
      <c r="O75" s="8">
        <v>14</v>
      </c>
      <c r="P75" s="8">
        <v>0</v>
      </c>
      <c r="Q75" s="29">
        <v>10.25</v>
      </c>
    </row>
    <row r="76" spans="1:17" ht="12.75">
      <c r="A76" s="22">
        <v>803420</v>
      </c>
      <c r="B76" s="1" t="s">
        <v>6</v>
      </c>
      <c r="C76" s="1" t="s">
        <v>195</v>
      </c>
      <c r="D76" s="8">
        <v>1598.02</v>
      </c>
      <c r="F76" s="8">
        <v>213.62</v>
      </c>
      <c r="G76" s="8">
        <v>220.74</v>
      </c>
      <c r="H76" s="8">
        <v>1215.24</v>
      </c>
      <c r="I76" s="8">
        <v>-51.58</v>
      </c>
      <c r="J76" s="8"/>
      <c r="K76" s="8"/>
      <c r="M76" s="8">
        <v>5</v>
      </c>
      <c r="N76" s="8">
        <v>5</v>
      </c>
      <c r="O76" s="8">
        <v>5</v>
      </c>
      <c r="P76" s="8">
        <v>0</v>
      </c>
      <c r="Q76" s="29">
        <v>3.75</v>
      </c>
    </row>
    <row r="77" spans="1:17" ht="12.75">
      <c r="A77" s="22">
        <v>803810</v>
      </c>
      <c r="B77" s="1" t="s">
        <v>6</v>
      </c>
      <c r="C77" s="1" t="s">
        <v>195</v>
      </c>
      <c r="D77" s="8">
        <v>146.69</v>
      </c>
      <c r="F77" s="8">
        <v>35.79</v>
      </c>
      <c r="G77" s="8">
        <v>37.01</v>
      </c>
      <c r="H77" s="8">
        <v>33.4</v>
      </c>
      <c r="I77" s="8">
        <v>40.49</v>
      </c>
      <c r="J77" s="8"/>
      <c r="K77" s="8"/>
      <c r="M77" s="8">
        <v>1</v>
      </c>
      <c r="N77" s="8">
        <v>1</v>
      </c>
      <c r="O77" s="8">
        <v>1</v>
      </c>
      <c r="P77" s="8">
        <v>1</v>
      </c>
      <c r="Q77" s="29">
        <v>1</v>
      </c>
    </row>
    <row r="78" spans="1:17" ht="12.75">
      <c r="A78" s="22">
        <v>804110</v>
      </c>
      <c r="B78" s="1" t="s">
        <v>6</v>
      </c>
      <c r="C78" s="1" t="s">
        <v>195</v>
      </c>
      <c r="D78" s="8">
        <v>166.08</v>
      </c>
      <c r="F78" s="8">
        <v>41.52</v>
      </c>
      <c r="G78" s="8">
        <v>41.52</v>
      </c>
      <c r="H78" s="8">
        <v>41.52</v>
      </c>
      <c r="I78" s="8">
        <v>41.52</v>
      </c>
      <c r="J78" s="8"/>
      <c r="K78" s="8"/>
      <c r="M78" s="8">
        <v>1</v>
      </c>
      <c r="N78" s="8">
        <v>1</v>
      </c>
      <c r="O78" s="8">
        <v>1</v>
      </c>
      <c r="P78" s="8">
        <v>1</v>
      </c>
      <c r="Q78" s="29">
        <v>1</v>
      </c>
    </row>
    <row r="79" spans="1:17" ht="12.75">
      <c r="A79" s="22">
        <v>804210</v>
      </c>
      <c r="B79" s="1" t="s">
        <v>6</v>
      </c>
      <c r="C79" s="1" t="s">
        <v>195</v>
      </c>
      <c r="D79" s="8">
        <v>265.45</v>
      </c>
      <c r="F79" s="8">
        <v>80.06</v>
      </c>
      <c r="G79" s="8">
        <v>105.37</v>
      </c>
      <c r="H79" s="8">
        <v>40.01</v>
      </c>
      <c r="I79" s="8">
        <v>40.01</v>
      </c>
      <c r="J79" s="8"/>
      <c r="K79" s="8"/>
      <c r="M79" s="8">
        <v>2</v>
      </c>
      <c r="N79" s="8">
        <v>2</v>
      </c>
      <c r="O79" s="8">
        <v>1</v>
      </c>
      <c r="P79" s="8">
        <v>1</v>
      </c>
      <c r="Q79" s="29">
        <v>1.5</v>
      </c>
    </row>
    <row r="80" spans="1:17" ht="12.75">
      <c r="A80" s="22">
        <v>805270</v>
      </c>
      <c r="B80" s="1" t="s">
        <v>6</v>
      </c>
      <c r="C80" s="1" t="s">
        <v>195</v>
      </c>
      <c r="D80" s="8">
        <v>109.64</v>
      </c>
      <c r="F80" s="8">
        <v>11.59</v>
      </c>
      <c r="G80" s="8">
        <v>34.61</v>
      </c>
      <c r="H80" s="8">
        <v>63.44</v>
      </c>
      <c r="I80" s="8">
        <v>0</v>
      </c>
      <c r="J80" s="8"/>
      <c r="K80" s="8"/>
      <c r="M80" s="8">
        <v>1</v>
      </c>
      <c r="N80" s="8">
        <v>1</v>
      </c>
      <c r="O80" s="8">
        <v>1</v>
      </c>
      <c r="P80" s="8">
        <v>0</v>
      </c>
      <c r="Q80" s="29">
        <v>0.75</v>
      </c>
    </row>
    <row r="81" spans="1:17" ht="12.75">
      <c r="A81" s="22">
        <v>805290</v>
      </c>
      <c r="B81" s="1" t="s">
        <v>6</v>
      </c>
      <c r="C81" s="1" t="s">
        <v>195</v>
      </c>
      <c r="D81" s="8">
        <v>132.66</v>
      </c>
      <c r="F81" s="8">
        <v>34.61</v>
      </c>
      <c r="G81" s="8">
        <v>34.61</v>
      </c>
      <c r="H81" s="8">
        <v>63.44</v>
      </c>
      <c r="I81" s="8">
        <v>0</v>
      </c>
      <c r="J81" s="8"/>
      <c r="K81" s="8"/>
      <c r="M81" s="8">
        <v>1</v>
      </c>
      <c r="N81" s="8">
        <v>1</v>
      </c>
      <c r="O81" s="8">
        <v>1</v>
      </c>
      <c r="P81" s="8">
        <v>0</v>
      </c>
      <c r="Q81" s="29">
        <v>0.75</v>
      </c>
    </row>
    <row r="82" spans="1:17" ht="12.75">
      <c r="A82" s="22">
        <v>805300</v>
      </c>
      <c r="B82" s="1" t="s">
        <v>6</v>
      </c>
      <c r="C82" s="1" t="s">
        <v>195</v>
      </c>
      <c r="D82" s="8">
        <v>11.59</v>
      </c>
      <c r="F82" s="8">
        <v>11.59</v>
      </c>
      <c r="G82" s="8">
        <v>0</v>
      </c>
      <c r="H82" s="8">
        <v>0</v>
      </c>
      <c r="I82" s="8">
        <v>0</v>
      </c>
      <c r="J82" s="8"/>
      <c r="K82" s="8"/>
      <c r="M82" s="8">
        <v>1</v>
      </c>
      <c r="N82" s="8">
        <v>0</v>
      </c>
      <c r="O82" s="8">
        <v>0</v>
      </c>
      <c r="P82" s="8">
        <v>0</v>
      </c>
      <c r="Q82" s="29">
        <v>0.25</v>
      </c>
    </row>
    <row r="83" spans="1:17" ht="12.75">
      <c r="A83" s="1">
        <v>805310</v>
      </c>
      <c r="B83" s="1" t="s">
        <v>6</v>
      </c>
      <c r="C83" s="1" t="s">
        <v>195</v>
      </c>
      <c r="D83" s="8">
        <v>125.54</v>
      </c>
      <c r="F83" s="8">
        <v>27.49</v>
      </c>
      <c r="G83" s="8">
        <v>34.61</v>
      </c>
      <c r="H83" s="8">
        <v>63.44</v>
      </c>
      <c r="I83" s="8">
        <v>0</v>
      </c>
      <c r="J83" s="8"/>
      <c r="K83" s="8"/>
      <c r="M83" s="8">
        <v>1</v>
      </c>
      <c r="N83" s="8">
        <v>1</v>
      </c>
      <c r="O83" s="8">
        <v>1</v>
      </c>
      <c r="P83" s="8">
        <v>0</v>
      </c>
      <c r="Q83" s="29">
        <v>0.75</v>
      </c>
    </row>
    <row r="84" spans="1:17" ht="12.75">
      <c r="A84" s="22">
        <v>805320</v>
      </c>
      <c r="B84" s="1" t="s">
        <v>6</v>
      </c>
      <c r="C84" s="1" t="s">
        <v>195</v>
      </c>
      <c r="D84" s="8">
        <v>125.54</v>
      </c>
      <c r="F84" s="8">
        <v>27.49</v>
      </c>
      <c r="G84" s="8">
        <v>34.61</v>
      </c>
      <c r="H84" s="8">
        <v>63.44</v>
      </c>
      <c r="I84" s="8">
        <v>0</v>
      </c>
      <c r="J84" s="8"/>
      <c r="K84" s="8"/>
      <c r="M84" s="8">
        <v>1</v>
      </c>
      <c r="N84" s="8">
        <v>1</v>
      </c>
      <c r="O84" s="8">
        <v>1</v>
      </c>
      <c r="P84" s="8">
        <v>0</v>
      </c>
      <c r="Q84" s="29">
        <v>0.75</v>
      </c>
    </row>
    <row r="85" spans="1:17" ht="12.75">
      <c r="A85" s="22">
        <v>805350</v>
      </c>
      <c r="B85" s="1" t="s">
        <v>6</v>
      </c>
      <c r="C85" s="1" t="s">
        <v>195</v>
      </c>
      <c r="D85" s="8">
        <v>104.28</v>
      </c>
      <c r="F85" s="8">
        <v>25.41</v>
      </c>
      <c r="G85" s="8">
        <v>25.41</v>
      </c>
      <c r="H85" s="8">
        <v>53.46</v>
      </c>
      <c r="I85" s="8">
        <v>0</v>
      </c>
      <c r="J85" s="8"/>
      <c r="K85" s="8"/>
      <c r="M85" s="8">
        <v>1</v>
      </c>
      <c r="N85" s="8">
        <v>1</v>
      </c>
      <c r="O85" s="8">
        <v>1</v>
      </c>
      <c r="P85" s="8">
        <v>0</v>
      </c>
      <c r="Q85" s="29">
        <v>0.75</v>
      </c>
    </row>
    <row r="86" spans="1:17" ht="12.75">
      <c r="A86" s="22">
        <v>809000</v>
      </c>
      <c r="B86" s="1" t="s">
        <v>6</v>
      </c>
      <c r="C86" s="1" t="s">
        <v>195</v>
      </c>
      <c r="D86" s="8">
        <v>160.04</v>
      </c>
      <c r="F86" s="8">
        <v>40.01</v>
      </c>
      <c r="G86" s="8">
        <v>40.01</v>
      </c>
      <c r="H86" s="8">
        <v>40.01</v>
      </c>
      <c r="I86" s="8">
        <v>40.01</v>
      </c>
      <c r="J86" s="8"/>
      <c r="K86" s="8"/>
      <c r="M86" s="8">
        <v>1</v>
      </c>
      <c r="N86" s="8">
        <v>1</v>
      </c>
      <c r="O86" s="8">
        <v>1</v>
      </c>
      <c r="P86" s="8">
        <v>1</v>
      </c>
      <c r="Q86" s="29">
        <v>1</v>
      </c>
    </row>
    <row r="87" spans="1:17" ht="12.75">
      <c r="A87" s="22">
        <v>900300</v>
      </c>
      <c r="B87" s="1" t="s">
        <v>7</v>
      </c>
      <c r="C87" s="1" t="s">
        <v>9</v>
      </c>
      <c r="D87" s="8">
        <v>143.78</v>
      </c>
      <c r="F87" s="8">
        <v>31.39</v>
      </c>
      <c r="G87" s="8">
        <v>34.61</v>
      </c>
      <c r="H87" s="8">
        <v>36.48</v>
      </c>
      <c r="I87" s="8">
        <v>41.3</v>
      </c>
      <c r="J87" s="8"/>
      <c r="K87" s="8"/>
      <c r="M87" s="8">
        <v>1</v>
      </c>
      <c r="N87" s="8">
        <v>1</v>
      </c>
      <c r="O87" s="8">
        <v>1</v>
      </c>
      <c r="P87" s="8">
        <v>1</v>
      </c>
      <c r="Q87" s="29">
        <v>1</v>
      </c>
    </row>
    <row r="88" spans="1:17" ht="12.75">
      <c r="A88" s="22">
        <v>902085</v>
      </c>
      <c r="B88" s="1" t="s">
        <v>3</v>
      </c>
      <c r="C88" s="1" t="s">
        <v>193</v>
      </c>
      <c r="D88" s="8">
        <v>239.17</v>
      </c>
      <c r="F88" s="8">
        <v>59.94</v>
      </c>
      <c r="G88" s="8">
        <v>59.52</v>
      </c>
      <c r="H88" s="8">
        <v>59.7</v>
      </c>
      <c r="I88" s="8">
        <v>60.01</v>
      </c>
      <c r="J88" s="8"/>
      <c r="K88" s="8"/>
      <c r="M88" s="8">
        <v>2</v>
      </c>
      <c r="N88" s="8">
        <v>2</v>
      </c>
      <c r="O88" s="8">
        <v>2</v>
      </c>
      <c r="P88" s="8">
        <v>2</v>
      </c>
      <c r="Q88" s="29">
        <v>2</v>
      </c>
    </row>
    <row r="89" spans="1:17" ht="12.75">
      <c r="A89" s="22">
        <v>902201</v>
      </c>
      <c r="B89" s="1" t="s">
        <v>3</v>
      </c>
      <c r="C89" s="1" t="s">
        <v>193</v>
      </c>
      <c r="D89" s="8">
        <v>699.29</v>
      </c>
      <c r="F89" s="8">
        <v>221.1</v>
      </c>
      <c r="G89" s="8">
        <v>189.79</v>
      </c>
      <c r="H89" s="8">
        <v>187.48</v>
      </c>
      <c r="I89" s="8">
        <v>100.92</v>
      </c>
      <c r="J89" s="8"/>
      <c r="K89" s="8"/>
      <c r="M89" s="8">
        <v>4</v>
      </c>
      <c r="N89" s="8">
        <v>4</v>
      </c>
      <c r="O89" s="8">
        <v>4</v>
      </c>
      <c r="P89" s="8">
        <v>2</v>
      </c>
      <c r="Q89" s="29">
        <v>3.5</v>
      </c>
    </row>
    <row r="90" spans="1:17" ht="12.75">
      <c r="A90" s="22">
        <v>902204</v>
      </c>
      <c r="B90" s="1" t="s">
        <v>3</v>
      </c>
      <c r="C90" s="1" t="s">
        <v>193</v>
      </c>
      <c r="D90" s="8">
        <v>1247.94</v>
      </c>
      <c r="F90" s="8">
        <v>312.26</v>
      </c>
      <c r="G90" s="8">
        <v>312.26</v>
      </c>
      <c r="H90" s="8">
        <v>311.71</v>
      </c>
      <c r="I90" s="8">
        <v>311.71</v>
      </c>
      <c r="J90" s="8"/>
      <c r="K90" s="8"/>
      <c r="M90" s="8">
        <v>6</v>
      </c>
      <c r="N90" s="8">
        <v>6</v>
      </c>
      <c r="O90" s="8">
        <v>6</v>
      </c>
      <c r="P90" s="8">
        <v>6</v>
      </c>
      <c r="Q90" s="29">
        <v>6</v>
      </c>
    </row>
    <row r="91" spans="1:17" ht="12.75">
      <c r="A91" s="22">
        <v>902205</v>
      </c>
      <c r="B91" s="1" t="s">
        <v>3</v>
      </c>
      <c r="C91" s="1" t="s">
        <v>193</v>
      </c>
      <c r="D91" s="8">
        <v>410.54</v>
      </c>
      <c r="F91" s="8">
        <v>102.4</v>
      </c>
      <c r="G91" s="8">
        <v>103.7</v>
      </c>
      <c r="H91" s="8">
        <v>102.22</v>
      </c>
      <c r="I91" s="8">
        <v>102.22</v>
      </c>
      <c r="J91" s="8"/>
      <c r="K91" s="8"/>
      <c r="M91" s="8">
        <v>2</v>
      </c>
      <c r="N91" s="8">
        <v>2</v>
      </c>
      <c r="O91" s="8">
        <v>2</v>
      </c>
      <c r="P91" s="8">
        <v>2</v>
      </c>
      <c r="Q91" s="29">
        <v>2</v>
      </c>
    </row>
    <row r="92" spans="1:17" ht="12.75">
      <c r="A92" s="22">
        <v>902206</v>
      </c>
      <c r="B92" s="1" t="s">
        <v>3</v>
      </c>
      <c r="C92" s="1" t="s">
        <v>193</v>
      </c>
      <c r="D92" s="8">
        <v>1639.56</v>
      </c>
      <c r="F92" s="8">
        <v>409.6</v>
      </c>
      <c r="G92" s="8">
        <v>412.2</v>
      </c>
      <c r="H92" s="8">
        <v>408.88</v>
      </c>
      <c r="I92" s="8">
        <v>408.88</v>
      </c>
      <c r="J92" s="8"/>
      <c r="K92" s="8"/>
      <c r="M92" s="8">
        <v>8</v>
      </c>
      <c r="N92" s="8">
        <v>8</v>
      </c>
      <c r="O92" s="8">
        <v>8</v>
      </c>
      <c r="P92" s="8">
        <v>8</v>
      </c>
      <c r="Q92" s="29">
        <v>8</v>
      </c>
    </row>
    <row r="93" spans="1:17" ht="12.75">
      <c r="A93" s="22">
        <v>902207</v>
      </c>
      <c r="B93" s="1" t="s">
        <v>3</v>
      </c>
      <c r="C93" s="1" t="s">
        <v>193</v>
      </c>
      <c r="D93" s="8">
        <v>204.62</v>
      </c>
      <c r="F93" s="8">
        <v>51.2</v>
      </c>
      <c r="G93" s="8">
        <v>51.2</v>
      </c>
      <c r="H93" s="8">
        <v>51.11</v>
      </c>
      <c r="I93" s="8">
        <v>51.11</v>
      </c>
      <c r="J93" s="8"/>
      <c r="K93" s="8"/>
      <c r="M93" s="8">
        <v>1</v>
      </c>
      <c r="N93" s="8">
        <v>1</v>
      </c>
      <c r="O93" s="8">
        <v>1</v>
      </c>
      <c r="P93" s="8">
        <v>1</v>
      </c>
      <c r="Q93" s="29">
        <v>1</v>
      </c>
    </row>
    <row r="94" spans="1:17" ht="12.75">
      <c r="A94" s="22">
        <v>902209</v>
      </c>
      <c r="B94" s="1" t="s">
        <v>3</v>
      </c>
      <c r="C94" s="1" t="s">
        <v>193</v>
      </c>
      <c r="D94" s="8">
        <v>1312.94</v>
      </c>
      <c r="F94" s="8">
        <v>245.84</v>
      </c>
      <c r="G94" s="8">
        <v>356</v>
      </c>
      <c r="H94" s="8">
        <v>355.55</v>
      </c>
      <c r="I94" s="8">
        <v>355.55</v>
      </c>
      <c r="J94" s="8"/>
      <c r="K94" s="8"/>
      <c r="M94" s="8">
        <v>4</v>
      </c>
      <c r="N94" s="8">
        <v>5</v>
      </c>
      <c r="O94" s="8">
        <v>5</v>
      </c>
      <c r="P94" s="8">
        <v>5</v>
      </c>
      <c r="Q94" s="29">
        <v>4.75</v>
      </c>
    </row>
    <row r="95" spans="1:17" ht="12.75">
      <c r="A95" s="22">
        <v>902210</v>
      </c>
      <c r="B95" s="1" t="s">
        <v>3</v>
      </c>
      <c r="C95" s="1" t="s">
        <v>193</v>
      </c>
      <c r="D95" s="8">
        <v>2865.98</v>
      </c>
      <c r="F95" s="8">
        <v>716.8</v>
      </c>
      <c r="G95" s="8">
        <v>718.1</v>
      </c>
      <c r="H95" s="8">
        <v>715.54</v>
      </c>
      <c r="I95" s="8">
        <v>715.54</v>
      </c>
      <c r="J95" s="8"/>
      <c r="K95" s="8"/>
      <c r="M95" s="8">
        <v>14</v>
      </c>
      <c r="N95" s="8">
        <v>14</v>
      </c>
      <c r="O95" s="8">
        <v>14</v>
      </c>
      <c r="P95" s="8">
        <v>14</v>
      </c>
      <c r="Q95" s="29">
        <v>14</v>
      </c>
    </row>
    <row r="96" spans="1:17" ht="12.75">
      <c r="A96" s="22">
        <v>902350</v>
      </c>
      <c r="B96" s="1" t="s">
        <v>3</v>
      </c>
      <c r="C96" s="1" t="s">
        <v>193</v>
      </c>
      <c r="D96" s="8">
        <v>344.22</v>
      </c>
      <c r="F96" s="8">
        <v>137.78</v>
      </c>
      <c r="G96" s="8">
        <v>69</v>
      </c>
      <c r="H96" s="8">
        <v>67.68</v>
      </c>
      <c r="I96" s="8">
        <v>69.76</v>
      </c>
      <c r="J96" s="8"/>
      <c r="K96" s="8"/>
      <c r="M96" s="8">
        <v>2</v>
      </c>
      <c r="N96" s="8">
        <v>2</v>
      </c>
      <c r="O96" s="8">
        <v>2</v>
      </c>
      <c r="P96" s="8">
        <v>2</v>
      </c>
      <c r="Q96" s="29">
        <v>2</v>
      </c>
    </row>
    <row r="97" spans="1:17" ht="12.75">
      <c r="A97" s="22">
        <v>902395</v>
      </c>
      <c r="B97" s="1" t="s">
        <v>3</v>
      </c>
      <c r="C97" s="1" t="s">
        <v>193</v>
      </c>
      <c r="D97" s="8">
        <v>713</v>
      </c>
      <c r="F97" s="8">
        <v>153.6</v>
      </c>
      <c r="G97" s="8">
        <v>153.6</v>
      </c>
      <c r="H97" s="8">
        <v>153.33</v>
      </c>
      <c r="I97" s="8">
        <v>252.47</v>
      </c>
      <c r="J97" s="8"/>
      <c r="K97" s="8"/>
      <c r="M97" s="8">
        <v>3</v>
      </c>
      <c r="N97" s="8">
        <v>3</v>
      </c>
      <c r="O97" s="8">
        <v>3</v>
      </c>
      <c r="P97" s="8">
        <v>4</v>
      </c>
      <c r="Q97" s="29">
        <v>3.25</v>
      </c>
    </row>
    <row r="98" spans="1:17" ht="12.75">
      <c r="A98" s="22">
        <v>902400</v>
      </c>
      <c r="B98" s="1" t="s">
        <v>3</v>
      </c>
      <c r="C98" s="1" t="s">
        <v>193</v>
      </c>
      <c r="D98" s="8">
        <v>442.72</v>
      </c>
      <c r="F98" s="8">
        <v>102.4</v>
      </c>
      <c r="G98" s="8">
        <v>102.4</v>
      </c>
      <c r="H98" s="8">
        <v>102.22</v>
      </c>
      <c r="I98" s="8">
        <v>135.7</v>
      </c>
      <c r="J98" s="8"/>
      <c r="K98" s="8"/>
      <c r="M98" s="8">
        <v>2</v>
      </c>
      <c r="N98" s="8">
        <v>2</v>
      </c>
      <c r="O98" s="8">
        <v>2</v>
      </c>
      <c r="P98" s="8">
        <v>3</v>
      </c>
      <c r="Q98" s="29">
        <v>2.25</v>
      </c>
    </row>
    <row r="99" spans="1:17" ht="12.75">
      <c r="A99" s="22">
        <v>902500</v>
      </c>
      <c r="B99" s="1" t="s">
        <v>3</v>
      </c>
      <c r="C99" s="1" t="s">
        <v>193</v>
      </c>
      <c r="D99" s="8">
        <v>2106.19</v>
      </c>
      <c r="F99" s="8">
        <v>514.99</v>
      </c>
      <c r="G99" s="8">
        <v>514.99</v>
      </c>
      <c r="H99" s="8">
        <v>514.09</v>
      </c>
      <c r="I99" s="8">
        <v>562.12</v>
      </c>
      <c r="J99" s="8"/>
      <c r="K99" s="8"/>
      <c r="M99" s="8">
        <v>10</v>
      </c>
      <c r="N99" s="8">
        <v>10</v>
      </c>
      <c r="O99" s="8">
        <v>10</v>
      </c>
      <c r="P99" s="8">
        <v>10</v>
      </c>
      <c r="Q99" s="29">
        <v>10</v>
      </c>
    </row>
    <row r="100" spans="1:17" ht="12.75">
      <c r="A100" s="22">
        <v>902510</v>
      </c>
      <c r="B100" s="1" t="s">
        <v>3</v>
      </c>
      <c r="C100" s="1" t="s">
        <v>193</v>
      </c>
      <c r="D100" s="8">
        <v>613.86</v>
      </c>
      <c r="F100" s="8">
        <v>153.6</v>
      </c>
      <c r="G100" s="8">
        <v>153.6</v>
      </c>
      <c r="H100" s="8">
        <v>153.33</v>
      </c>
      <c r="I100" s="8">
        <v>153.33</v>
      </c>
      <c r="J100" s="8"/>
      <c r="K100" s="8"/>
      <c r="M100" s="8">
        <v>3</v>
      </c>
      <c r="N100" s="8">
        <v>3</v>
      </c>
      <c r="O100" s="8">
        <v>3</v>
      </c>
      <c r="P100" s="8">
        <v>3</v>
      </c>
      <c r="Q100" s="29">
        <v>3</v>
      </c>
    </row>
    <row r="101" spans="1:17" ht="12.75">
      <c r="A101" s="22">
        <v>903200</v>
      </c>
      <c r="B101" s="1" t="s">
        <v>2</v>
      </c>
      <c r="C101" s="1" t="s">
        <v>191</v>
      </c>
      <c r="D101" s="8">
        <v>2453.45</v>
      </c>
      <c r="F101" s="8">
        <v>611.4</v>
      </c>
      <c r="G101" s="8">
        <v>611.38</v>
      </c>
      <c r="H101" s="8">
        <v>587.85</v>
      </c>
      <c r="I101" s="8">
        <v>642.82</v>
      </c>
      <c r="J101" s="8"/>
      <c r="K101" s="8"/>
      <c r="M101" s="8">
        <v>15</v>
      </c>
      <c r="N101" s="8">
        <v>15</v>
      </c>
      <c r="O101" s="8">
        <v>15</v>
      </c>
      <c r="P101" s="8">
        <v>16</v>
      </c>
      <c r="Q101" s="29">
        <v>15.25</v>
      </c>
    </row>
    <row r="102" spans="1:17" ht="12.75">
      <c r="A102" s="22">
        <v>904100</v>
      </c>
      <c r="B102" s="1" t="s">
        <v>3</v>
      </c>
      <c r="C102" s="1" t="s">
        <v>193</v>
      </c>
      <c r="D102" s="8">
        <v>837.58</v>
      </c>
      <c r="F102" s="8">
        <v>135.01</v>
      </c>
      <c r="G102" s="8">
        <v>188.94</v>
      </c>
      <c r="H102" s="8">
        <v>217.45</v>
      </c>
      <c r="I102" s="8">
        <v>296.18</v>
      </c>
      <c r="J102" s="8"/>
      <c r="K102" s="8"/>
      <c r="M102" s="8">
        <v>4</v>
      </c>
      <c r="N102" s="8">
        <v>4</v>
      </c>
      <c r="O102" s="8">
        <v>4</v>
      </c>
      <c r="P102" s="8">
        <v>3</v>
      </c>
      <c r="Q102" s="29">
        <v>3.75</v>
      </c>
    </row>
    <row r="103" spans="1:17" ht="12.75">
      <c r="A103" s="22">
        <v>904400</v>
      </c>
      <c r="B103" s="1" t="s">
        <v>3</v>
      </c>
      <c r="C103" s="1" t="s">
        <v>193</v>
      </c>
      <c r="D103" s="8">
        <v>1099.15</v>
      </c>
      <c r="F103" s="8">
        <v>229.66</v>
      </c>
      <c r="G103" s="8">
        <v>265.26</v>
      </c>
      <c r="H103" s="8">
        <v>264.43</v>
      </c>
      <c r="I103" s="8">
        <v>339.8</v>
      </c>
      <c r="J103" s="8"/>
      <c r="K103" s="8"/>
      <c r="M103" s="8">
        <v>7</v>
      </c>
      <c r="N103" s="8">
        <v>7</v>
      </c>
      <c r="O103" s="8">
        <v>7</v>
      </c>
      <c r="P103" s="8">
        <v>7</v>
      </c>
      <c r="Q103" s="29">
        <v>7</v>
      </c>
    </row>
    <row r="104" spans="1:17" ht="12.75">
      <c r="A104" s="22">
        <v>908000</v>
      </c>
      <c r="B104" s="1" t="s">
        <v>2</v>
      </c>
      <c r="C104" s="1" t="s">
        <v>191</v>
      </c>
      <c r="D104" s="8">
        <v>1731.72</v>
      </c>
      <c r="F104" s="8">
        <v>89.69</v>
      </c>
      <c r="G104" s="8">
        <v>0</v>
      </c>
      <c r="H104" s="8">
        <v>771.83</v>
      </c>
      <c r="I104" s="8">
        <v>870.2</v>
      </c>
      <c r="J104" s="8"/>
      <c r="K104" s="8"/>
      <c r="M104" s="8">
        <v>1</v>
      </c>
      <c r="N104" s="8">
        <v>0</v>
      </c>
      <c r="O104" s="8">
        <v>23</v>
      </c>
      <c r="P104" s="8">
        <v>20</v>
      </c>
      <c r="Q104" s="29">
        <v>11</v>
      </c>
    </row>
    <row r="105" spans="1:17" ht="12.75">
      <c r="A105" s="1">
        <v>908020</v>
      </c>
      <c r="B105" s="1" t="s">
        <v>2</v>
      </c>
      <c r="C105" s="1" t="s">
        <v>191</v>
      </c>
      <c r="D105" s="8">
        <v>324.44</v>
      </c>
      <c r="F105" s="8">
        <v>-453.6</v>
      </c>
      <c r="G105" s="8">
        <v>778.04</v>
      </c>
      <c r="H105" s="8">
        <v>0</v>
      </c>
      <c r="I105" s="8">
        <v>0</v>
      </c>
      <c r="J105" s="8"/>
      <c r="K105" s="8"/>
      <c r="M105" s="8">
        <v>3</v>
      </c>
      <c r="N105" s="8">
        <v>22</v>
      </c>
      <c r="O105" s="8">
        <v>0</v>
      </c>
      <c r="P105" s="8">
        <v>0</v>
      </c>
      <c r="Q105" s="29">
        <v>6.25</v>
      </c>
    </row>
    <row r="106" spans="1:17" ht="12.75">
      <c r="A106" s="22" t="s">
        <v>33</v>
      </c>
      <c r="B106" s="1" t="s">
        <v>5</v>
      </c>
      <c r="C106" s="1" t="s">
        <v>189</v>
      </c>
      <c r="D106" s="8">
        <v>362.92</v>
      </c>
      <c r="F106" s="8">
        <v>161.28</v>
      </c>
      <c r="G106" s="8">
        <v>69.22</v>
      </c>
      <c r="H106" s="8">
        <v>132.42</v>
      </c>
      <c r="I106" s="8">
        <v>0</v>
      </c>
      <c r="J106" s="8"/>
      <c r="K106" s="8"/>
      <c r="M106" s="8">
        <v>3</v>
      </c>
      <c r="N106" s="8">
        <v>2</v>
      </c>
      <c r="O106" s="8">
        <v>2</v>
      </c>
      <c r="P106" s="8">
        <v>0</v>
      </c>
      <c r="Q106" s="29">
        <v>1.75</v>
      </c>
    </row>
    <row r="107" spans="1:17" ht="12.75">
      <c r="A107" s="22" t="s">
        <v>34</v>
      </c>
      <c r="B107" s="1" t="s">
        <v>5</v>
      </c>
      <c r="C107" s="1" t="s">
        <v>189</v>
      </c>
      <c r="D107" s="8">
        <v>126.03</v>
      </c>
      <c r="F107" s="8">
        <v>22.44</v>
      </c>
      <c r="G107" s="8">
        <v>34.61</v>
      </c>
      <c r="H107" s="8">
        <v>68.98</v>
      </c>
      <c r="I107" s="8">
        <v>0</v>
      </c>
      <c r="J107" s="8"/>
      <c r="K107" s="8"/>
      <c r="M107" s="8">
        <v>1</v>
      </c>
      <c r="N107" s="8">
        <v>1</v>
      </c>
      <c r="O107" s="8">
        <v>1</v>
      </c>
      <c r="P107" s="8">
        <v>0</v>
      </c>
      <c r="Q107" s="29">
        <v>0.75</v>
      </c>
    </row>
    <row r="108" spans="1:17" ht="12.75">
      <c r="A108" s="1" t="s">
        <v>39</v>
      </c>
      <c r="B108" s="1" t="s">
        <v>5</v>
      </c>
      <c r="C108" s="1" t="s">
        <v>189</v>
      </c>
      <c r="D108" s="8">
        <v>19.89</v>
      </c>
      <c r="F108" s="8">
        <v>0</v>
      </c>
      <c r="G108" s="8">
        <v>0</v>
      </c>
      <c r="H108" s="8">
        <v>-31.22</v>
      </c>
      <c r="I108" s="8">
        <v>51.11</v>
      </c>
      <c r="J108" s="8"/>
      <c r="K108" s="8"/>
      <c r="M108" s="8">
        <v>0</v>
      </c>
      <c r="N108" s="8">
        <v>0</v>
      </c>
      <c r="O108" s="8">
        <v>0</v>
      </c>
      <c r="P108" s="8">
        <v>1</v>
      </c>
      <c r="Q108" s="29">
        <v>0.25</v>
      </c>
    </row>
    <row r="109" spans="1:17" ht="12.75">
      <c r="A109" s="22" t="s">
        <v>171</v>
      </c>
      <c r="B109" s="1" t="s">
        <v>5</v>
      </c>
      <c r="C109" s="1" t="s">
        <v>189</v>
      </c>
      <c r="D109" s="8">
        <v>115.18</v>
      </c>
      <c r="F109" s="8">
        <v>11.59</v>
      </c>
      <c r="G109" s="8">
        <v>34.61</v>
      </c>
      <c r="H109" s="8">
        <v>68.98</v>
      </c>
      <c r="I109" s="8">
        <v>0</v>
      </c>
      <c r="J109" s="8"/>
      <c r="K109" s="8"/>
      <c r="M109" s="8">
        <v>1</v>
      </c>
      <c r="N109" s="8">
        <v>1</v>
      </c>
      <c r="O109" s="8">
        <v>1</v>
      </c>
      <c r="P109" s="8">
        <v>0</v>
      </c>
      <c r="Q109" s="29">
        <v>0.75</v>
      </c>
    </row>
    <row r="110" spans="1:17" ht="12.75">
      <c r="A110" s="1" t="s">
        <v>45</v>
      </c>
      <c r="B110" s="1" t="s">
        <v>5</v>
      </c>
      <c r="C110" s="1" t="s">
        <v>189</v>
      </c>
      <c r="D110" s="8">
        <v>153.86</v>
      </c>
      <c r="F110" s="8">
        <v>34.61</v>
      </c>
      <c r="G110" s="8">
        <v>34.61</v>
      </c>
      <c r="H110" s="8">
        <v>34.49</v>
      </c>
      <c r="I110" s="8">
        <v>50.15</v>
      </c>
      <c r="J110" s="8"/>
      <c r="K110" s="8"/>
      <c r="M110" s="8">
        <v>1</v>
      </c>
      <c r="N110" s="8">
        <v>1</v>
      </c>
      <c r="O110" s="8">
        <v>1</v>
      </c>
      <c r="P110" s="8">
        <v>1</v>
      </c>
      <c r="Q110" s="29">
        <v>1</v>
      </c>
    </row>
    <row r="111" spans="1:17" ht="12.75">
      <c r="A111" s="1" t="s">
        <v>147</v>
      </c>
      <c r="B111" s="1" t="s">
        <v>5</v>
      </c>
      <c r="C111" s="1" t="s">
        <v>189</v>
      </c>
      <c r="D111" s="8">
        <v>204.62</v>
      </c>
      <c r="F111" s="8">
        <v>51.2</v>
      </c>
      <c r="G111" s="8">
        <v>51.2</v>
      </c>
      <c r="H111" s="8">
        <v>51.11</v>
      </c>
      <c r="I111" s="8">
        <v>51.11</v>
      </c>
      <c r="J111" s="8"/>
      <c r="K111" s="8"/>
      <c r="M111" s="8">
        <v>1</v>
      </c>
      <c r="N111" s="8">
        <v>1</v>
      </c>
      <c r="O111" s="8">
        <v>1</v>
      </c>
      <c r="P111" s="8">
        <v>1</v>
      </c>
      <c r="Q111" s="29">
        <v>1</v>
      </c>
    </row>
    <row r="112" spans="1:17" ht="12.75">
      <c r="A112" s="1" t="s">
        <v>53</v>
      </c>
      <c r="B112" s="1" t="s">
        <v>5</v>
      </c>
      <c r="C112" s="1" t="s">
        <v>189</v>
      </c>
      <c r="D112" s="8">
        <v>160.04</v>
      </c>
      <c r="F112" s="8">
        <v>40.01</v>
      </c>
      <c r="G112" s="8">
        <v>40.01</v>
      </c>
      <c r="H112" s="8">
        <v>40.01</v>
      </c>
      <c r="I112" s="8">
        <v>40.01</v>
      </c>
      <c r="J112" s="8"/>
      <c r="K112" s="8"/>
      <c r="M112" s="8">
        <v>1</v>
      </c>
      <c r="N112" s="8">
        <v>1</v>
      </c>
      <c r="O112" s="8">
        <v>1</v>
      </c>
      <c r="P112" s="8">
        <v>1</v>
      </c>
      <c r="Q112" s="29">
        <v>1</v>
      </c>
    </row>
    <row r="113" spans="1:17" ht="12.75">
      <c r="A113" s="1" t="s">
        <v>54</v>
      </c>
      <c r="B113" s="1" t="s">
        <v>5</v>
      </c>
      <c r="C113" s="1" t="s">
        <v>189</v>
      </c>
      <c r="D113" s="8">
        <v>320.08</v>
      </c>
      <c r="F113" s="8">
        <v>80.02</v>
      </c>
      <c r="G113" s="8">
        <v>80.02</v>
      </c>
      <c r="H113" s="8">
        <v>80.02</v>
      </c>
      <c r="I113" s="8">
        <v>80.02</v>
      </c>
      <c r="J113" s="8"/>
      <c r="K113" s="8"/>
      <c r="M113" s="8">
        <v>2</v>
      </c>
      <c r="N113" s="8">
        <v>2</v>
      </c>
      <c r="O113" s="8">
        <v>2</v>
      </c>
      <c r="P113" s="8">
        <v>2</v>
      </c>
      <c r="Q113" s="29">
        <v>2</v>
      </c>
    </row>
    <row r="114" spans="1:17" ht="12.75">
      <c r="A114" s="1" t="s">
        <v>148</v>
      </c>
      <c r="B114" s="1" t="s">
        <v>5</v>
      </c>
      <c r="C114" s="1" t="s">
        <v>189</v>
      </c>
      <c r="D114" s="8">
        <v>354.82</v>
      </c>
      <c r="F114" s="8">
        <v>88.77</v>
      </c>
      <c r="G114" s="8">
        <v>88.77</v>
      </c>
      <c r="H114" s="8">
        <v>88.64</v>
      </c>
      <c r="I114" s="8">
        <v>88.64</v>
      </c>
      <c r="J114" s="8"/>
      <c r="K114" s="8"/>
      <c r="M114" s="8">
        <v>1</v>
      </c>
      <c r="N114" s="8">
        <v>1</v>
      </c>
      <c r="O114" s="8">
        <v>1</v>
      </c>
      <c r="P114" s="8">
        <v>1</v>
      </c>
      <c r="Q114" s="29">
        <v>1</v>
      </c>
    </row>
    <row r="115" spans="1:17" ht="12.75">
      <c r="A115" s="1" t="s">
        <v>172</v>
      </c>
      <c r="B115" s="1" t="s">
        <v>5</v>
      </c>
      <c r="C115" s="1" t="s">
        <v>189</v>
      </c>
      <c r="D115" s="8">
        <v>66.98</v>
      </c>
      <c r="F115" s="8">
        <v>25.41</v>
      </c>
      <c r="G115" s="8">
        <v>41.57</v>
      </c>
      <c r="H115" s="8">
        <v>0</v>
      </c>
      <c r="I115" s="8">
        <v>0</v>
      </c>
      <c r="J115" s="8"/>
      <c r="K115" s="8"/>
      <c r="M115" s="8">
        <v>1</v>
      </c>
      <c r="N115" s="8">
        <v>1</v>
      </c>
      <c r="O115" s="8">
        <v>0</v>
      </c>
      <c r="P115" s="8">
        <v>0</v>
      </c>
      <c r="Q115" s="29">
        <v>0.5</v>
      </c>
    </row>
    <row r="116" spans="1:17" ht="12.75">
      <c r="A116" s="1" t="s">
        <v>60</v>
      </c>
      <c r="B116" s="1" t="s">
        <v>5</v>
      </c>
      <c r="C116" s="1" t="s">
        <v>189</v>
      </c>
      <c r="D116" s="8">
        <v>480.2</v>
      </c>
      <c r="F116" s="8">
        <v>120.05</v>
      </c>
      <c r="G116" s="8">
        <v>120.03</v>
      </c>
      <c r="H116" s="8">
        <v>120.09</v>
      </c>
      <c r="I116" s="8">
        <v>120.03</v>
      </c>
      <c r="J116" s="8"/>
      <c r="K116" s="8"/>
      <c r="M116" s="8">
        <v>3</v>
      </c>
      <c r="N116" s="8">
        <v>3</v>
      </c>
      <c r="O116" s="8">
        <v>3</v>
      </c>
      <c r="P116" s="8">
        <v>3</v>
      </c>
      <c r="Q116" s="29">
        <v>3</v>
      </c>
    </row>
    <row r="117" spans="1:17" ht="12.75">
      <c r="A117" s="1" t="s">
        <v>149</v>
      </c>
      <c r="B117" s="1" t="s">
        <v>2</v>
      </c>
      <c r="C117" s="1" t="s">
        <v>191</v>
      </c>
      <c r="D117" s="8">
        <v>926.47</v>
      </c>
      <c r="F117" s="8">
        <v>167.25</v>
      </c>
      <c r="G117" s="8">
        <v>233.87</v>
      </c>
      <c r="H117" s="8">
        <v>233.09</v>
      </c>
      <c r="I117" s="8">
        <v>292.26</v>
      </c>
      <c r="J117" s="8"/>
      <c r="K117" s="8"/>
      <c r="M117" s="8">
        <v>7</v>
      </c>
      <c r="N117" s="8">
        <v>7</v>
      </c>
      <c r="O117" s="8">
        <v>8</v>
      </c>
      <c r="P117" s="8">
        <v>7</v>
      </c>
      <c r="Q117" s="29">
        <v>7.25</v>
      </c>
    </row>
    <row r="118" spans="1:17" ht="12.75">
      <c r="A118" s="1" t="s">
        <v>135</v>
      </c>
      <c r="B118" s="1" t="s">
        <v>2</v>
      </c>
      <c r="C118" s="1" t="s">
        <v>191</v>
      </c>
      <c r="D118" s="8">
        <v>689.31</v>
      </c>
      <c r="F118" s="8">
        <v>468.51</v>
      </c>
      <c r="G118" s="8">
        <v>69.22</v>
      </c>
      <c r="H118" s="8">
        <v>68.98</v>
      </c>
      <c r="I118" s="8">
        <v>82.6</v>
      </c>
      <c r="J118" s="8"/>
      <c r="K118" s="8"/>
      <c r="M118" s="8">
        <v>2</v>
      </c>
      <c r="N118" s="8">
        <v>2</v>
      </c>
      <c r="O118" s="8">
        <v>2</v>
      </c>
      <c r="P118" s="8">
        <v>2</v>
      </c>
      <c r="Q118" s="29">
        <v>2</v>
      </c>
    </row>
    <row r="119" spans="1:17" ht="12.75">
      <c r="A119" s="1" t="s">
        <v>173</v>
      </c>
      <c r="B119" s="1" t="s">
        <v>2</v>
      </c>
      <c r="C119" s="1" t="s">
        <v>191</v>
      </c>
      <c r="D119" s="8">
        <v>145.01</v>
      </c>
      <c r="F119" s="8">
        <v>34.61</v>
      </c>
      <c r="G119" s="8">
        <v>34.61</v>
      </c>
      <c r="H119" s="8">
        <v>34.49</v>
      </c>
      <c r="I119" s="8">
        <v>41.3</v>
      </c>
      <c r="J119" s="8"/>
      <c r="K119" s="8"/>
      <c r="M119" s="8">
        <v>1</v>
      </c>
      <c r="N119" s="8">
        <v>1</v>
      </c>
      <c r="O119" s="8">
        <v>1</v>
      </c>
      <c r="P119" s="8">
        <v>1</v>
      </c>
      <c r="Q119" s="29">
        <v>1</v>
      </c>
    </row>
    <row r="120" spans="1:17" ht="12.75">
      <c r="A120" s="1" t="s">
        <v>174</v>
      </c>
      <c r="B120" s="1" t="s">
        <v>2</v>
      </c>
      <c r="C120" s="1" t="s">
        <v>191</v>
      </c>
      <c r="D120" s="8">
        <v>1148.05</v>
      </c>
      <c r="F120" s="8">
        <v>262.64</v>
      </c>
      <c r="G120" s="8">
        <v>276.88</v>
      </c>
      <c r="H120" s="8">
        <v>275.92</v>
      </c>
      <c r="I120" s="8">
        <v>332.61</v>
      </c>
      <c r="J120" s="8"/>
      <c r="K120" s="8"/>
      <c r="M120" s="8">
        <v>8</v>
      </c>
      <c r="N120" s="8">
        <v>8</v>
      </c>
      <c r="O120" s="8">
        <v>8</v>
      </c>
      <c r="P120" s="8">
        <v>8</v>
      </c>
      <c r="Q120" s="29">
        <v>8</v>
      </c>
    </row>
    <row r="121" spans="1:17" ht="12.75">
      <c r="A121" s="1" t="s">
        <v>175</v>
      </c>
      <c r="B121" s="1" t="s">
        <v>2</v>
      </c>
      <c r="C121" s="1" t="s">
        <v>191</v>
      </c>
      <c r="D121" s="8">
        <v>77.18</v>
      </c>
      <c r="F121" s="8">
        <v>77.18</v>
      </c>
      <c r="G121" s="8">
        <v>0</v>
      </c>
      <c r="H121" s="8">
        <v>0</v>
      </c>
      <c r="I121" s="8">
        <v>0</v>
      </c>
      <c r="J121" s="8"/>
      <c r="K121" s="8"/>
      <c r="M121" s="8">
        <v>1</v>
      </c>
      <c r="N121" s="8">
        <v>0</v>
      </c>
      <c r="O121" s="8">
        <v>0</v>
      </c>
      <c r="P121" s="8">
        <v>0</v>
      </c>
      <c r="Q121" s="29">
        <v>0.25</v>
      </c>
    </row>
    <row r="122" spans="1:17" ht="12.75">
      <c r="A122" s="1" t="s">
        <v>63</v>
      </c>
      <c r="B122" s="1" t="s">
        <v>2</v>
      </c>
      <c r="C122" s="1" t="s">
        <v>191</v>
      </c>
      <c r="D122" s="8">
        <v>293.96</v>
      </c>
      <c r="F122" s="8">
        <v>62.1</v>
      </c>
      <c r="G122" s="8">
        <v>69.22</v>
      </c>
      <c r="H122" s="8">
        <v>68.98</v>
      </c>
      <c r="I122" s="8">
        <v>93.66</v>
      </c>
      <c r="J122" s="8"/>
      <c r="K122" s="8"/>
      <c r="M122" s="8">
        <v>2</v>
      </c>
      <c r="N122" s="8">
        <v>2</v>
      </c>
      <c r="O122" s="8">
        <v>2</v>
      </c>
      <c r="P122" s="8">
        <v>2</v>
      </c>
      <c r="Q122" s="29">
        <v>2</v>
      </c>
    </row>
    <row r="123" spans="1:17" ht="12.75">
      <c r="A123" s="1" t="s">
        <v>64</v>
      </c>
      <c r="B123" s="1" t="s">
        <v>1</v>
      </c>
      <c r="C123" s="1" t="s">
        <v>188</v>
      </c>
      <c r="D123" s="8">
        <v>645.13</v>
      </c>
      <c r="F123" s="8">
        <v>151.22</v>
      </c>
      <c r="G123" s="8">
        <v>164.73</v>
      </c>
      <c r="H123" s="8">
        <v>164.59</v>
      </c>
      <c r="I123" s="8">
        <v>164.59</v>
      </c>
      <c r="J123" s="8"/>
      <c r="K123" s="8"/>
      <c r="M123" s="8">
        <v>3</v>
      </c>
      <c r="N123" s="8">
        <v>3</v>
      </c>
      <c r="O123" s="8">
        <v>3</v>
      </c>
      <c r="P123" s="8">
        <v>3</v>
      </c>
      <c r="Q123" s="29">
        <v>3</v>
      </c>
    </row>
    <row r="124" spans="1:17" ht="12.75">
      <c r="A124" s="1" t="s">
        <v>176</v>
      </c>
      <c r="B124" s="1" t="s">
        <v>1</v>
      </c>
      <c r="C124" s="1" t="s">
        <v>188</v>
      </c>
      <c r="D124" s="8">
        <v>293.13</v>
      </c>
      <c r="F124" s="8">
        <v>60.17</v>
      </c>
      <c r="G124" s="8">
        <v>72.35</v>
      </c>
      <c r="H124" s="8">
        <v>72.09</v>
      </c>
      <c r="I124" s="8">
        <v>88.52</v>
      </c>
      <c r="J124" s="8"/>
      <c r="K124" s="8"/>
      <c r="M124" s="8">
        <v>2</v>
      </c>
      <c r="N124" s="8">
        <v>2</v>
      </c>
      <c r="O124" s="8">
        <v>2</v>
      </c>
      <c r="P124" s="8">
        <v>2</v>
      </c>
      <c r="Q124" s="29">
        <v>2</v>
      </c>
    </row>
    <row r="125" spans="1:17" ht="12.75">
      <c r="A125" s="1" t="s">
        <v>66</v>
      </c>
      <c r="B125" s="1" t="s">
        <v>1</v>
      </c>
      <c r="C125" s="1" t="s">
        <v>188</v>
      </c>
      <c r="D125" s="8">
        <v>3272.88</v>
      </c>
      <c r="F125" s="8">
        <v>718.09</v>
      </c>
      <c r="G125" s="8">
        <v>854.85</v>
      </c>
      <c r="H125" s="8">
        <v>1352.32</v>
      </c>
      <c r="I125" s="8">
        <v>347.62</v>
      </c>
      <c r="J125" s="8"/>
      <c r="K125" s="8"/>
      <c r="M125" s="8">
        <v>27</v>
      </c>
      <c r="N125" s="8">
        <v>27</v>
      </c>
      <c r="O125" s="8">
        <v>28</v>
      </c>
      <c r="P125" s="8">
        <v>10</v>
      </c>
      <c r="Q125" s="29">
        <v>23</v>
      </c>
    </row>
    <row r="126" spans="1:17" ht="12.75">
      <c r="A126" s="1" t="s">
        <v>67</v>
      </c>
      <c r="B126" s="1" t="s">
        <v>1</v>
      </c>
      <c r="C126" s="1" t="s">
        <v>188</v>
      </c>
      <c r="D126" s="8">
        <v>678.56</v>
      </c>
      <c r="F126" s="8">
        <v>165.83</v>
      </c>
      <c r="G126" s="8">
        <v>165.83</v>
      </c>
      <c r="H126" s="8">
        <v>165.62</v>
      </c>
      <c r="I126" s="8">
        <v>181.28</v>
      </c>
      <c r="J126" s="8"/>
      <c r="K126" s="8"/>
      <c r="M126" s="8">
        <v>4</v>
      </c>
      <c r="N126" s="8">
        <v>4</v>
      </c>
      <c r="O126" s="8">
        <v>4</v>
      </c>
      <c r="P126" s="8">
        <v>4</v>
      </c>
      <c r="Q126" s="29">
        <v>4</v>
      </c>
    </row>
    <row r="127" spans="1:17" ht="12.75">
      <c r="A127" s="1" t="s">
        <v>69</v>
      </c>
      <c r="B127" s="1" t="s">
        <v>1</v>
      </c>
      <c r="C127" s="1" t="s">
        <v>188</v>
      </c>
      <c r="D127" s="8">
        <v>1089.02</v>
      </c>
      <c r="F127" s="8">
        <v>243.05</v>
      </c>
      <c r="G127" s="8">
        <v>276.31</v>
      </c>
      <c r="H127" s="8">
        <v>260.54</v>
      </c>
      <c r="I127" s="8">
        <v>309.12</v>
      </c>
      <c r="J127" s="8"/>
      <c r="K127" s="8"/>
      <c r="M127" s="8">
        <v>4</v>
      </c>
      <c r="N127" s="8">
        <v>4</v>
      </c>
      <c r="O127" s="8">
        <v>4</v>
      </c>
      <c r="P127" s="8">
        <v>4</v>
      </c>
      <c r="Q127" s="29">
        <v>4</v>
      </c>
    </row>
    <row r="128" spans="1:17" ht="12.75">
      <c r="A128" s="1" t="s">
        <v>70</v>
      </c>
      <c r="B128" s="1" t="s">
        <v>1</v>
      </c>
      <c r="C128" s="1" t="s">
        <v>188</v>
      </c>
      <c r="D128" s="8">
        <v>2108.78</v>
      </c>
      <c r="F128" s="8">
        <v>239.87</v>
      </c>
      <c r="G128" s="8">
        <v>239.87</v>
      </c>
      <c r="H128" s="8">
        <v>339.56</v>
      </c>
      <c r="I128" s="8">
        <v>1289.48</v>
      </c>
      <c r="J128" s="8"/>
      <c r="K128" s="8"/>
      <c r="M128" s="8">
        <v>4</v>
      </c>
      <c r="N128" s="8">
        <v>4</v>
      </c>
      <c r="O128" s="8">
        <v>4</v>
      </c>
      <c r="P128" s="8">
        <v>4</v>
      </c>
      <c r="Q128" s="29">
        <v>4</v>
      </c>
    </row>
    <row r="129" spans="1:17" ht="12.75">
      <c r="A129" s="1" t="s">
        <v>71</v>
      </c>
      <c r="B129" s="1" t="s">
        <v>1</v>
      </c>
      <c r="C129" s="1" t="s">
        <v>188</v>
      </c>
      <c r="D129" s="8">
        <v>2704.01</v>
      </c>
      <c r="F129" s="8">
        <v>663.47</v>
      </c>
      <c r="G129" s="8">
        <v>675.53</v>
      </c>
      <c r="H129" s="8">
        <v>674.58</v>
      </c>
      <c r="I129" s="8">
        <v>690.43</v>
      </c>
      <c r="J129" s="8"/>
      <c r="K129" s="8"/>
      <c r="M129" s="8">
        <v>11</v>
      </c>
      <c r="N129" s="8">
        <v>11</v>
      </c>
      <c r="O129" s="8">
        <v>11</v>
      </c>
      <c r="P129" s="8">
        <v>11</v>
      </c>
      <c r="Q129" s="29">
        <v>11</v>
      </c>
    </row>
    <row r="130" spans="1:17" ht="12.75">
      <c r="A130" s="1" t="s">
        <v>72</v>
      </c>
      <c r="B130" s="1" t="s">
        <v>1</v>
      </c>
      <c r="C130" s="1" t="s">
        <v>188</v>
      </c>
      <c r="D130" s="8">
        <v>1249.91</v>
      </c>
      <c r="F130" s="8">
        <v>333.51</v>
      </c>
      <c r="G130" s="8">
        <v>305.14</v>
      </c>
      <c r="H130" s="8">
        <v>306.45</v>
      </c>
      <c r="I130" s="8">
        <v>304.81</v>
      </c>
      <c r="J130" s="8"/>
      <c r="K130" s="8"/>
      <c r="M130" s="8">
        <v>5</v>
      </c>
      <c r="N130" s="8">
        <v>5</v>
      </c>
      <c r="O130" s="8">
        <v>6</v>
      </c>
      <c r="P130" s="8">
        <v>5</v>
      </c>
      <c r="Q130" s="29">
        <v>5.25</v>
      </c>
    </row>
    <row r="131" spans="1:17" ht="12.75">
      <c r="A131" s="1" t="s">
        <v>73</v>
      </c>
      <c r="B131" s="1" t="s">
        <v>1</v>
      </c>
      <c r="C131" s="1" t="s">
        <v>188</v>
      </c>
      <c r="D131" s="8">
        <v>1047.74</v>
      </c>
      <c r="F131" s="8">
        <v>217.59</v>
      </c>
      <c r="G131" s="8">
        <v>276.95</v>
      </c>
      <c r="H131" s="8">
        <v>276.6</v>
      </c>
      <c r="I131" s="8">
        <v>276.6</v>
      </c>
      <c r="J131" s="8"/>
      <c r="K131" s="8"/>
      <c r="M131" s="8">
        <v>5</v>
      </c>
      <c r="N131" s="8">
        <v>6</v>
      </c>
      <c r="O131" s="8">
        <v>6</v>
      </c>
      <c r="P131" s="8">
        <v>6</v>
      </c>
      <c r="Q131" s="29">
        <v>5.75</v>
      </c>
    </row>
    <row r="132" spans="1:17" ht="12.75">
      <c r="A132" s="1" t="s">
        <v>150</v>
      </c>
      <c r="B132" s="1" t="s">
        <v>3</v>
      </c>
      <c r="C132" s="1" t="s">
        <v>193</v>
      </c>
      <c r="D132" s="8">
        <v>241.42</v>
      </c>
      <c r="F132" s="8">
        <v>50.82</v>
      </c>
      <c r="G132" s="8">
        <v>89.3</v>
      </c>
      <c r="H132" s="8">
        <v>50.64</v>
      </c>
      <c r="I132" s="8">
        <v>50.66</v>
      </c>
      <c r="J132" s="8"/>
      <c r="K132" s="8"/>
      <c r="M132" s="8">
        <v>2</v>
      </c>
      <c r="N132" s="8">
        <v>4</v>
      </c>
      <c r="O132" s="8">
        <v>2</v>
      </c>
      <c r="P132" s="8">
        <v>2</v>
      </c>
      <c r="Q132" s="29">
        <v>2.5</v>
      </c>
    </row>
    <row r="133" spans="1:17" ht="12.75">
      <c r="A133" s="1" t="s">
        <v>151</v>
      </c>
      <c r="B133" s="1" t="s">
        <v>3</v>
      </c>
      <c r="C133" s="1" t="s">
        <v>193</v>
      </c>
      <c r="D133" s="8">
        <v>139.58</v>
      </c>
      <c r="F133" s="8">
        <v>35.54</v>
      </c>
      <c r="G133" s="8">
        <v>0</v>
      </c>
      <c r="H133" s="8">
        <v>78.72</v>
      </c>
      <c r="I133" s="8">
        <v>25.32</v>
      </c>
      <c r="J133" s="8"/>
      <c r="K133" s="8"/>
      <c r="M133" s="8">
        <v>2</v>
      </c>
      <c r="N133" s="8">
        <v>0</v>
      </c>
      <c r="O133" s="8">
        <v>2</v>
      </c>
      <c r="P133" s="8">
        <v>1</v>
      </c>
      <c r="Q133" s="29">
        <v>1.25</v>
      </c>
    </row>
    <row r="134" spans="1:17" ht="12.75">
      <c r="A134" s="1" t="s">
        <v>152</v>
      </c>
      <c r="B134" s="1" t="s">
        <v>3</v>
      </c>
      <c r="C134" s="1" t="s">
        <v>193</v>
      </c>
      <c r="D134" s="8">
        <v>101.48</v>
      </c>
      <c r="F134" s="8">
        <v>25.41</v>
      </c>
      <c r="G134" s="8">
        <v>25.41</v>
      </c>
      <c r="H134" s="8">
        <v>25.34</v>
      </c>
      <c r="I134" s="8">
        <v>25.32</v>
      </c>
      <c r="J134" s="8"/>
      <c r="K134" s="8"/>
      <c r="M134" s="8">
        <v>1</v>
      </c>
      <c r="N134" s="8">
        <v>1</v>
      </c>
      <c r="O134" s="8">
        <v>1</v>
      </c>
      <c r="P134" s="8">
        <v>1</v>
      </c>
      <c r="Q134" s="29">
        <v>1</v>
      </c>
    </row>
    <row r="135" spans="1:17" ht="12.75">
      <c r="A135" s="1" t="s">
        <v>74</v>
      </c>
      <c r="B135" s="1" t="s">
        <v>1</v>
      </c>
      <c r="C135" s="1" t="s">
        <v>188</v>
      </c>
      <c r="D135" s="8">
        <v>1.1</v>
      </c>
      <c r="F135" s="8">
        <v>0</v>
      </c>
      <c r="G135" s="8">
        <v>0</v>
      </c>
      <c r="H135" s="8">
        <v>1.1</v>
      </c>
      <c r="I135" s="8">
        <v>0</v>
      </c>
      <c r="J135" s="8"/>
      <c r="K135" s="8"/>
      <c r="M135" s="8">
        <v>0</v>
      </c>
      <c r="N135" s="8">
        <v>0</v>
      </c>
      <c r="O135" s="8">
        <v>1</v>
      </c>
      <c r="P135" s="8">
        <v>0</v>
      </c>
      <c r="Q135" s="29">
        <v>0.25</v>
      </c>
    </row>
    <row r="136" spans="1:17" ht="12.75">
      <c r="A136" s="1" t="s">
        <v>77</v>
      </c>
      <c r="B136" s="1" t="s">
        <v>1</v>
      </c>
      <c r="C136" s="1" t="s">
        <v>188</v>
      </c>
      <c r="D136" s="8">
        <v>160.16</v>
      </c>
      <c r="F136" s="8">
        <v>0</v>
      </c>
      <c r="G136" s="8">
        <v>80.06</v>
      </c>
      <c r="H136" s="8">
        <v>80.1</v>
      </c>
      <c r="I136" s="8">
        <v>0</v>
      </c>
      <c r="J136" s="8"/>
      <c r="K136" s="8"/>
      <c r="M136" s="8">
        <v>0</v>
      </c>
      <c r="N136" s="8">
        <v>2</v>
      </c>
      <c r="O136" s="8">
        <v>2</v>
      </c>
      <c r="P136" s="8">
        <v>0</v>
      </c>
      <c r="Q136" s="29">
        <v>1</v>
      </c>
    </row>
    <row r="137" spans="1:17" ht="12.75">
      <c r="A137" s="1" t="s">
        <v>153</v>
      </c>
      <c r="B137" s="1" t="s">
        <v>1</v>
      </c>
      <c r="C137" s="1" t="s">
        <v>188</v>
      </c>
      <c r="D137" s="8">
        <v>227.08</v>
      </c>
      <c r="F137" s="8">
        <v>-10.88</v>
      </c>
      <c r="G137" s="8">
        <v>84.46</v>
      </c>
      <c r="H137" s="8">
        <v>84.34</v>
      </c>
      <c r="I137" s="8">
        <v>69.16</v>
      </c>
      <c r="J137" s="8"/>
      <c r="K137" s="8"/>
      <c r="M137" s="8">
        <v>0</v>
      </c>
      <c r="N137" s="8">
        <v>1</v>
      </c>
      <c r="O137" s="8">
        <v>1</v>
      </c>
      <c r="P137" s="8">
        <v>1</v>
      </c>
      <c r="Q137" s="29">
        <v>0.75</v>
      </c>
    </row>
    <row r="138" spans="1:17" ht="12.75">
      <c r="A138" s="1" t="s">
        <v>177</v>
      </c>
      <c r="B138" s="1" t="s">
        <v>0</v>
      </c>
      <c r="C138" s="1" t="s">
        <v>190</v>
      </c>
      <c r="D138" s="8">
        <v>13.31</v>
      </c>
      <c r="F138" s="8">
        <v>0</v>
      </c>
      <c r="G138" s="8">
        <v>0</v>
      </c>
      <c r="H138" s="8">
        <v>13.31</v>
      </c>
      <c r="I138" s="8">
        <v>0</v>
      </c>
      <c r="J138" s="8"/>
      <c r="K138" s="8"/>
      <c r="M138" s="8">
        <v>0</v>
      </c>
      <c r="N138" s="8">
        <v>0</v>
      </c>
      <c r="O138" s="8">
        <v>1</v>
      </c>
      <c r="P138" s="8">
        <v>0</v>
      </c>
      <c r="Q138" s="29">
        <v>0.25</v>
      </c>
    </row>
    <row r="139" spans="1:17" ht="12.75">
      <c r="A139" s="1" t="s">
        <v>178</v>
      </c>
      <c r="B139" s="1" t="s">
        <v>0</v>
      </c>
      <c r="C139" s="1" t="s">
        <v>190</v>
      </c>
      <c r="D139" s="8">
        <v>365.71</v>
      </c>
      <c r="F139" s="8">
        <v>0</v>
      </c>
      <c r="G139" s="8">
        <v>85.81</v>
      </c>
      <c r="H139" s="8">
        <v>279.9</v>
      </c>
      <c r="I139" s="8">
        <v>0</v>
      </c>
      <c r="J139" s="8"/>
      <c r="K139" s="8"/>
      <c r="M139" s="8">
        <v>0</v>
      </c>
      <c r="N139" s="8">
        <v>2</v>
      </c>
      <c r="O139" s="8">
        <v>2</v>
      </c>
      <c r="P139" s="8">
        <v>0</v>
      </c>
      <c r="Q139" s="29">
        <v>1</v>
      </c>
    </row>
    <row r="140" spans="1:17" ht="12.75">
      <c r="A140" s="1" t="s">
        <v>84</v>
      </c>
      <c r="B140" s="1" t="s">
        <v>0</v>
      </c>
      <c r="C140" s="1" t="s">
        <v>190</v>
      </c>
      <c r="D140" s="8">
        <v>457.69</v>
      </c>
      <c r="F140" s="8">
        <v>106.18</v>
      </c>
      <c r="G140" s="8">
        <v>122.41</v>
      </c>
      <c r="H140" s="8">
        <v>177.99</v>
      </c>
      <c r="I140" s="8">
        <v>51.11</v>
      </c>
      <c r="J140" s="8"/>
      <c r="K140" s="8"/>
      <c r="M140" s="8">
        <v>3</v>
      </c>
      <c r="N140" s="8">
        <v>3</v>
      </c>
      <c r="O140" s="8">
        <v>3</v>
      </c>
      <c r="P140" s="8">
        <v>1</v>
      </c>
      <c r="Q140" s="29">
        <v>2.5</v>
      </c>
    </row>
    <row r="141" spans="1:17" ht="12.75">
      <c r="A141" s="1" t="s">
        <v>154</v>
      </c>
      <c r="B141" s="1" t="s">
        <v>1</v>
      </c>
      <c r="C141" s="1" t="s">
        <v>188</v>
      </c>
      <c r="D141" s="8">
        <v>-35.3</v>
      </c>
      <c r="F141" s="8">
        <v>0</v>
      </c>
      <c r="G141" s="8">
        <v>0</v>
      </c>
      <c r="H141" s="8">
        <v>0</v>
      </c>
      <c r="I141" s="8">
        <v>-35.3</v>
      </c>
      <c r="J141" s="8"/>
      <c r="K141" s="8"/>
      <c r="M141" s="8">
        <v>0</v>
      </c>
      <c r="N141" s="8">
        <v>0</v>
      </c>
      <c r="O141" s="8">
        <v>0</v>
      </c>
      <c r="P141" s="8">
        <v>0</v>
      </c>
      <c r="Q141" s="29">
        <v>0</v>
      </c>
    </row>
    <row r="142" spans="1:17" ht="12.75">
      <c r="A142" s="1" t="s">
        <v>85</v>
      </c>
      <c r="B142" s="1" t="s">
        <v>1</v>
      </c>
      <c r="C142" s="1" t="s">
        <v>188</v>
      </c>
      <c r="D142" s="8">
        <v>3255.72</v>
      </c>
      <c r="F142" s="8">
        <v>729.13</v>
      </c>
      <c r="G142" s="8">
        <v>865.45</v>
      </c>
      <c r="H142" s="8">
        <v>819.35</v>
      </c>
      <c r="I142" s="8">
        <v>841.79</v>
      </c>
      <c r="J142" s="8"/>
      <c r="K142" s="8"/>
      <c r="M142" s="8">
        <v>16</v>
      </c>
      <c r="N142" s="8">
        <v>16</v>
      </c>
      <c r="O142" s="8">
        <v>16</v>
      </c>
      <c r="P142" s="8">
        <v>16</v>
      </c>
      <c r="Q142" s="29">
        <v>16</v>
      </c>
    </row>
    <row r="143" spans="1:17" ht="12.75">
      <c r="A143" s="1" t="s">
        <v>86</v>
      </c>
      <c r="B143" s="1" t="s">
        <v>1</v>
      </c>
      <c r="C143" s="1" t="s">
        <v>188</v>
      </c>
      <c r="D143" s="8">
        <v>2991.65</v>
      </c>
      <c r="F143" s="8">
        <v>519.3</v>
      </c>
      <c r="G143" s="8">
        <v>815.17</v>
      </c>
      <c r="H143" s="8">
        <v>813.87</v>
      </c>
      <c r="I143" s="8">
        <v>843.31</v>
      </c>
      <c r="J143" s="8"/>
      <c r="K143" s="8"/>
      <c r="M143" s="8">
        <v>8</v>
      </c>
      <c r="N143" s="8">
        <v>7</v>
      </c>
      <c r="O143" s="8">
        <v>7</v>
      </c>
      <c r="P143" s="8">
        <v>7</v>
      </c>
      <c r="Q143" s="29">
        <v>7.25</v>
      </c>
    </row>
    <row r="144" spans="1:17" ht="12.75">
      <c r="A144" s="1" t="s">
        <v>155</v>
      </c>
      <c r="B144" s="1" t="s">
        <v>1</v>
      </c>
      <c r="C144" s="1" t="s">
        <v>188</v>
      </c>
      <c r="D144" s="8">
        <v>605.46</v>
      </c>
      <c r="F144" s="8">
        <v>99.18</v>
      </c>
      <c r="G144" s="8">
        <v>168.92</v>
      </c>
      <c r="H144" s="8">
        <v>168.68</v>
      </c>
      <c r="I144" s="8">
        <v>168.68</v>
      </c>
      <c r="J144" s="8"/>
      <c r="K144" s="8"/>
      <c r="M144" s="8">
        <v>2</v>
      </c>
      <c r="N144" s="8">
        <v>2</v>
      </c>
      <c r="O144" s="8">
        <v>2</v>
      </c>
      <c r="P144" s="8">
        <v>2</v>
      </c>
      <c r="Q144" s="29">
        <v>2</v>
      </c>
    </row>
    <row r="145" spans="1:17" ht="12.75">
      <c r="A145" s="1" t="s">
        <v>156</v>
      </c>
      <c r="B145" s="1" t="s">
        <v>1</v>
      </c>
      <c r="C145" s="1" t="s">
        <v>188</v>
      </c>
      <c r="D145" s="8">
        <v>977.58</v>
      </c>
      <c r="F145" s="8">
        <v>154.54</v>
      </c>
      <c r="G145" s="8">
        <v>274.76</v>
      </c>
      <c r="H145" s="8">
        <v>274.14</v>
      </c>
      <c r="I145" s="8">
        <v>274.14</v>
      </c>
      <c r="J145" s="8"/>
      <c r="K145" s="8"/>
      <c r="M145" s="8">
        <v>2</v>
      </c>
      <c r="N145" s="8">
        <v>2</v>
      </c>
      <c r="O145" s="8">
        <v>2</v>
      </c>
      <c r="P145" s="8">
        <v>2</v>
      </c>
      <c r="Q145" s="29">
        <v>2</v>
      </c>
    </row>
    <row r="146" spans="1:17" ht="12.75">
      <c r="A146" s="1" t="s">
        <v>157</v>
      </c>
      <c r="B146" s="1" t="s">
        <v>1</v>
      </c>
      <c r="C146" s="1" t="s">
        <v>188</v>
      </c>
      <c r="D146" s="8">
        <v>301.13</v>
      </c>
      <c r="F146" s="8">
        <v>47.99</v>
      </c>
      <c r="G146" s="8">
        <v>84.46</v>
      </c>
      <c r="H146" s="8">
        <v>84.34</v>
      </c>
      <c r="I146" s="8">
        <v>84.34</v>
      </c>
      <c r="J146" s="8"/>
      <c r="K146" s="8"/>
      <c r="M146" s="8">
        <v>1</v>
      </c>
      <c r="N146" s="8">
        <v>1</v>
      </c>
      <c r="O146" s="8">
        <v>1</v>
      </c>
      <c r="P146" s="8">
        <v>1</v>
      </c>
      <c r="Q146" s="29">
        <v>1</v>
      </c>
    </row>
    <row r="147" spans="1:17" ht="12.75">
      <c r="A147" s="1" t="s">
        <v>158</v>
      </c>
      <c r="B147" s="1" t="s">
        <v>1</v>
      </c>
      <c r="C147" s="1" t="s">
        <v>188</v>
      </c>
      <c r="D147" s="8">
        <v>2339.08</v>
      </c>
      <c r="F147" s="8">
        <v>511.88</v>
      </c>
      <c r="G147" s="8">
        <v>692.22</v>
      </c>
      <c r="H147" s="8">
        <v>567.24</v>
      </c>
      <c r="I147" s="8">
        <v>567.74</v>
      </c>
      <c r="J147" s="8"/>
      <c r="K147" s="8"/>
      <c r="M147" s="8">
        <v>9</v>
      </c>
      <c r="N147" s="8">
        <v>8</v>
      </c>
      <c r="O147" s="8">
        <v>6</v>
      </c>
      <c r="P147" s="8">
        <v>6</v>
      </c>
      <c r="Q147" s="29">
        <v>7.25</v>
      </c>
    </row>
    <row r="148" spans="1:17" ht="12.75">
      <c r="A148" s="1" t="s">
        <v>159</v>
      </c>
      <c r="B148" s="1" t="s">
        <v>1</v>
      </c>
      <c r="C148" s="1" t="s">
        <v>188</v>
      </c>
      <c r="D148" s="8">
        <v>504.67</v>
      </c>
      <c r="F148" s="8">
        <v>98.11</v>
      </c>
      <c r="G148" s="8">
        <v>135.66</v>
      </c>
      <c r="H148" s="8">
        <v>135.45</v>
      </c>
      <c r="I148" s="8">
        <v>135.45</v>
      </c>
      <c r="J148" s="8"/>
      <c r="K148" s="8"/>
      <c r="M148" s="8">
        <v>2</v>
      </c>
      <c r="N148" s="8">
        <v>2</v>
      </c>
      <c r="O148" s="8">
        <v>2</v>
      </c>
      <c r="P148" s="8">
        <v>2</v>
      </c>
      <c r="Q148" s="29">
        <v>2</v>
      </c>
    </row>
    <row r="149" spans="1:17" ht="12.75">
      <c r="A149" s="1" t="s">
        <v>160</v>
      </c>
      <c r="B149" s="1" t="s">
        <v>1</v>
      </c>
      <c r="C149" s="1" t="s">
        <v>188</v>
      </c>
      <c r="D149" s="8">
        <v>337.6</v>
      </c>
      <c r="F149" s="8">
        <v>84.46</v>
      </c>
      <c r="G149" s="8">
        <v>84.46</v>
      </c>
      <c r="H149" s="8">
        <v>84.34</v>
      </c>
      <c r="I149" s="8">
        <v>84.34</v>
      </c>
      <c r="J149" s="8"/>
      <c r="K149" s="8"/>
      <c r="M149" s="8">
        <v>1</v>
      </c>
      <c r="N149" s="8">
        <v>1</v>
      </c>
      <c r="O149" s="8">
        <v>1</v>
      </c>
      <c r="P149" s="8">
        <v>1</v>
      </c>
      <c r="Q149" s="29">
        <v>1</v>
      </c>
    </row>
    <row r="150" spans="1:17" ht="12.75">
      <c r="A150" s="1" t="s">
        <v>88</v>
      </c>
      <c r="B150" s="1" t="s">
        <v>1</v>
      </c>
      <c r="C150" s="1" t="s">
        <v>188</v>
      </c>
      <c r="D150" s="8">
        <v>814.63</v>
      </c>
      <c r="F150" s="8">
        <v>145.05</v>
      </c>
      <c r="G150" s="8">
        <v>260.5</v>
      </c>
      <c r="H150" s="8">
        <v>366.07</v>
      </c>
      <c r="I150" s="8">
        <v>43.01</v>
      </c>
      <c r="J150" s="8"/>
      <c r="K150" s="8"/>
      <c r="M150" s="8">
        <v>4</v>
      </c>
      <c r="N150" s="8">
        <v>6</v>
      </c>
      <c r="O150" s="8">
        <v>6</v>
      </c>
      <c r="P150" s="8">
        <v>1</v>
      </c>
      <c r="Q150" s="29">
        <v>4.25</v>
      </c>
    </row>
    <row r="151" spans="1:17" ht="12.75">
      <c r="A151" s="1" t="s">
        <v>161</v>
      </c>
      <c r="B151" s="1" t="s">
        <v>6</v>
      </c>
      <c r="C151" s="1" t="s">
        <v>195</v>
      </c>
      <c r="D151" s="8">
        <v>166.08</v>
      </c>
      <c r="F151" s="8">
        <v>41.52</v>
      </c>
      <c r="G151" s="8">
        <v>41.52</v>
      </c>
      <c r="H151" s="8">
        <v>41.52</v>
      </c>
      <c r="I151" s="8">
        <v>41.52</v>
      </c>
      <c r="J151" s="8"/>
      <c r="K151" s="8"/>
      <c r="M151" s="8">
        <v>1</v>
      </c>
      <c r="N151" s="8">
        <v>1</v>
      </c>
      <c r="O151" s="8">
        <v>1</v>
      </c>
      <c r="P151" s="8">
        <v>1</v>
      </c>
      <c r="Q151" s="29">
        <v>1</v>
      </c>
    </row>
    <row r="152" spans="1:17" ht="12.75">
      <c r="A152" s="1" t="s">
        <v>92</v>
      </c>
      <c r="B152" s="1" t="s">
        <v>1</v>
      </c>
      <c r="C152" s="1" t="s">
        <v>188</v>
      </c>
      <c r="D152" s="8">
        <v>657.29</v>
      </c>
      <c r="F152" s="8">
        <v>101.32</v>
      </c>
      <c r="G152" s="8">
        <v>253.67</v>
      </c>
      <c r="H152" s="8">
        <v>217.96</v>
      </c>
      <c r="I152" s="8">
        <v>84.34</v>
      </c>
      <c r="J152" s="8"/>
      <c r="K152" s="8"/>
      <c r="M152" s="8">
        <v>3</v>
      </c>
      <c r="N152" s="8">
        <v>3</v>
      </c>
      <c r="O152" s="8">
        <v>4</v>
      </c>
      <c r="P152" s="8">
        <v>1</v>
      </c>
      <c r="Q152" s="29">
        <v>2.75</v>
      </c>
    </row>
    <row r="153" spans="1:17" ht="12.75">
      <c r="A153" s="1" t="s">
        <v>179</v>
      </c>
      <c r="B153" s="1" t="s">
        <v>1</v>
      </c>
      <c r="C153" s="1" t="s">
        <v>188</v>
      </c>
      <c r="D153" s="8">
        <v>102.39</v>
      </c>
      <c r="F153" s="8">
        <v>102.39</v>
      </c>
      <c r="G153" s="8">
        <v>0</v>
      </c>
      <c r="H153" s="8">
        <v>0</v>
      </c>
      <c r="I153" s="8">
        <v>0</v>
      </c>
      <c r="J153" s="8"/>
      <c r="K153" s="8"/>
      <c r="M153" s="8">
        <v>1</v>
      </c>
      <c r="N153" s="8">
        <v>0</v>
      </c>
      <c r="O153" s="8">
        <v>0</v>
      </c>
      <c r="P153" s="8">
        <v>0</v>
      </c>
      <c r="Q153" s="29">
        <v>0.25</v>
      </c>
    </row>
    <row r="154" spans="1:17" ht="12.75">
      <c r="A154" s="1" t="s">
        <v>93</v>
      </c>
      <c r="B154" s="1" t="s">
        <v>1</v>
      </c>
      <c r="C154" s="1" t="s">
        <v>188</v>
      </c>
      <c r="D154" s="8">
        <v>80.02</v>
      </c>
      <c r="F154" s="8">
        <v>0</v>
      </c>
      <c r="G154" s="8">
        <v>0</v>
      </c>
      <c r="H154" s="8">
        <v>0</v>
      </c>
      <c r="I154" s="8">
        <v>80.02</v>
      </c>
      <c r="J154" s="8"/>
      <c r="K154" s="8"/>
      <c r="M154" s="8">
        <v>0</v>
      </c>
      <c r="N154" s="8">
        <v>0</v>
      </c>
      <c r="O154" s="8">
        <v>0</v>
      </c>
      <c r="P154" s="8">
        <v>2</v>
      </c>
      <c r="Q154" s="29">
        <v>0.5</v>
      </c>
    </row>
    <row r="155" spans="1:17" ht="12.75">
      <c r="A155" s="1" t="s">
        <v>137</v>
      </c>
      <c r="B155" s="1" t="s">
        <v>1</v>
      </c>
      <c r="C155" s="1" t="s">
        <v>188</v>
      </c>
      <c r="D155" s="8">
        <v>444.73</v>
      </c>
      <c r="F155" s="8">
        <v>177.98</v>
      </c>
      <c r="G155" s="8">
        <v>120.03</v>
      </c>
      <c r="H155" s="8">
        <v>146.72</v>
      </c>
      <c r="I155" s="8">
        <v>0</v>
      </c>
      <c r="J155" s="8"/>
      <c r="K155" s="8"/>
      <c r="M155" s="8">
        <v>4</v>
      </c>
      <c r="N155" s="8">
        <v>3</v>
      </c>
      <c r="O155" s="8">
        <v>4</v>
      </c>
      <c r="P155" s="8">
        <v>0</v>
      </c>
      <c r="Q155" s="29">
        <v>2.75</v>
      </c>
    </row>
    <row r="156" spans="1:17" ht="12.75">
      <c r="A156" s="1" t="s">
        <v>94</v>
      </c>
      <c r="B156" s="1" t="s">
        <v>1</v>
      </c>
      <c r="C156" s="1" t="s">
        <v>188</v>
      </c>
      <c r="D156" s="8">
        <v>358.74</v>
      </c>
      <c r="F156" s="8">
        <v>86.02</v>
      </c>
      <c r="G156" s="8">
        <v>86.02</v>
      </c>
      <c r="H156" s="8">
        <v>100.68</v>
      </c>
      <c r="I156" s="8">
        <v>86.02</v>
      </c>
      <c r="J156" s="8"/>
      <c r="K156" s="8"/>
      <c r="M156" s="8">
        <v>2</v>
      </c>
      <c r="N156" s="8">
        <v>2</v>
      </c>
      <c r="O156" s="8">
        <v>4</v>
      </c>
      <c r="P156" s="8">
        <v>2</v>
      </c>
      <c r="Q156" s="29">
        <v>2.5</v>
      </c>
    </row>
    <row r="157" spans="1:17" ht="12.75">
      <c r="A157" s="1" t="s">
        <v>96</v>
      </c>
      <c r="B157" s="1" t="s">
        <v>1</v>
      </c>
      <c r="C157" s="1" t="s">
        <v>188</v>
      </c>
      <c r="D157" s="8">
        <v>476.67</v>
      </c>
      <c r="F157" s="8">
        <v>155.91</v>
      </c>
      <c r="G157" s="8">
        <v>117.63</v>
      </c>
      <c r="H157" s="8">
        <v>146.46</v>
      </c>
      <c r="I157" s="8">
        <v>56.67</v>
      </c>
      <c r="J157" s="8"/>
      <c r="K157" s="8"/>
      <c r="M157" s="8">
        <v>4</v>
      </c>
      <c r="N157" s="8">
        <v>3</v>
      </c>
      <c r="O157" s="8">
        <v>3</v>
      </c>
      <c r="P157" s="8">
        <v>2</v>
      </c>
      <c r="Q157" s="29">
        <v>3</v>
      </c>
    </row>
    <row r="158" spans="1:17" ht="12.75">
      <c r="A158" s="1" t="s">
        <v>138</v>
      </c>
      <c r="B158" s="1" t="s">
        <v>1</v>
      </c>
      <c r="C158" s="1" t="s">
        <v>188</v>
      </c>
      <c r="D158" s="8">
        <v>129.16</v>
      </c>
      <c r="F158" s="8">
        <v>129.16</v>
      </c>
      <c r="G158" s="8">
        <v>0</v>
      </c>
      <c r="H158" s="8">
        <v>0</v>
      </c>
      <c r="I158" s="8">
        <v>0</v>
      </c>
      <c r="J158" s="8"/>
      <c r="K158" s="8"/>
      <c r="M158" s="8">
        <v>2</v>
      </c>
      <c r="N158" s="8">
        <v>0</v>
      </c>
      <c r="O158" s="8">
        <v>0</v>
      </c>
      <c r="P158" s="8">
        <v>0</v>
      </c>
      <c r="Q158" s="29">
        <v>0.5</v>
      </c>
    </row>
    <row r="159" spans="1:17" ht="12.75">
      <c r="A159" s="1" t="s">
        <v>180</v>
      </c>
      <c r="B159" s="1" t="s">
        <v>1</v>
      </c>
      <c r="C159" s="1" t="s">
        <v>188</v>
      </c>
      <c r="D159" s="8">
        <v>63.44</v>
      </c>
      <c r="F159" s="8">
        <v>0</v>
      </c>
      <c r="G159" s="8">
        <v>0</v>
      </c>
      <c r="H159" s="8">
        <v>63.44</v>
      </c>
      <c r="I159" s="8">
        <v>0</v>
      </c>
      <c r="J159" s="8"/>
      <c r="K159" s="8"/>
      <c r="M159" s="8">
        <v>0</v>
      </c>
      <c r="N159" s="8">
        <v>0</v>
      </c>
      <c r="O159" s="8">
        <v>1</v>
      </c>
      <c r="P159" s="8">
        <v>0</v>
      </c>
      <c r="Q159" s="29">
        <v>0.25</v>
      </c>
    </row>
    <row r="160" spans="1:17" ht="12.75">
      <c r="A160" s="1" t="s">
        <v>97</v>
      </c>
      <c r="B160" s="1" t="s">
        <v>1</v>
      </c>
      <c r="C160" s="1" t="s">
        <v>188</v>
      </c>
      <c r="D160" s="8">
        <v>120.49</v>
      </c>
      <c r="F160" s="8">
        <v>22.44</v>
      </c>
      <c r="G160" s="8">
        <v>34.61</v>
      </c>
      <c r="H160" s="8">
        <v>63.44</v>
      </c>
      <c r="I160" s="8">
        <v>0</v>
      </c>
      <c r="J160" s="8"/>
      <c r="K160" s="8"/>
      <c r="M160" s="8">
        <v>1</v>
      </c>
      <c r="N160" s="8">
        <v>1</v>
      </c>
      <c r="O160" s="8">
        <v>1</v>
      </c>
      <c r="P160" s="8">
        <v>0</v>
      </c>
      <c r="Q160" s="29">
        <v>0.75</v>
      </c>
    </row>
    <row r="161" spans="1:17" ht="12.75">
      <c r="A161" s="1" t="s">
        <v>98</v>
      </c>
      <c r="B161" s="1" t="s">
        <v>1</v>
      </c>
      <c r="C161" s="1" t="s">
        <v>188</v>
      </c>
      <c r="D161" s="8">
        <v>2263.42</v>
      </c>
      <c r="F161" s="8">
        <v>583.94</v>
      </c>
      <c r="G161" s="8">
        <v>515.54</v>
      </c>
      <c r="H161" s="8">
        <v>581.97</v>
      </c>
      <c r="I161" s="8">
        <v>581.97</v>
      </c>
      <c r="J161" s="8"/>
      <c r="K161" s="8"/>
      <c r="M161" s="8">
        <v>13</v>
      </c>
      <c r="N161" s="8">
        <v>12</v>
      </c>
      <c r="O161" s="8">
        <v>13</v>
      </c>
      <c r="P161" s="8">
        <v>13</v>
      </c>
      <c r="Q161" s="29">
        <v>12.75</v>
      </c>
    </row>
    <row r="162" spans="1:17" ht="12.75">
      <c r="A162" s="1" t="s">
        <v>99</v>
      </c>
      <c r="B162" s="1" t="s">
        <v>1</v>
      </c>
      <c r="C162" s="1" t="s">
        <v>188</v>
      </c>
      <c r="D162" s="8">
        <v>169.84</v>
      </c>
      <c r="F162" s="8">
        <v>0</v>
      </c>
      <c r="G162" s="8">
        <v>0</v>
      </c>
      <c r="H162" s="8">
        <v>0</v>
      </c>
      <c r="I162" s="8">
        <v>169.84</v>
      </c>
      <c r="J162" s="8"/>
      <c r="K162" s="8"/>
      <c r="M162" s="8">
        <v>0</v>
      </c>
      <c r="N162" s="8">
        <v>0</v>
      </c>
      <c r="O162" s="8">
        <v>0</v>
      </c>
      <c r="P162" s="8">
        <v>4</v>
      </c>
      <c r="Q162" s="29">
        <v>1</v>
      </c>
    </row>
    <row r="163" spans="1:17" ht="12.75">
      <c r="A163" s="1" t="s">
        <v>139</v>
      </c>
      <c r="B163" s="1" t="s">
        <v>1</v>
      </c>
      <c r="C163" s="1" t="s">
        <v>188</v>
      </c>
      <c r="D163" s="8">
        <v>219.44</v>
      </c>
      <c r="F163" s="8">
        <v>80.04</v>
      </c>
      <c r="G163" s="8">
        <v>80.02</v>
      </c>
      <c r="H163" s="8">
        <v>59.38</v>
      </c>
      <c r="I163" s="8">
        <v>0</v>
      </c>
      <c r="J163" s="8"/>
      <c r="K163" s="8"/>
      <c r="M163" s="8">
        <v>2</v>
      </c>
      <c r="N163" s="8">
        <v>2</v>
      </c>
      <c r="O163" s="8">
        <v>2</v>
      </c>
      <c r="P163" s="8">
        <v>0</v>
      </c>
      <c r="Q163" s="29">
        <v>1.5</v>
      </c>
    </row>
    <row r="164" spans="1:17" ht="12.75">
      <c r="A164" s="1" t="s">
        <v>102</v>
      </c>
      <c r="B164" s="1" t="s">
        <v>1</v>
      </c>
      <c r="C164" s="1" t="s">
        <v>188</v>
      </c>
      <c r="D164" s="8">
        <v>2101.96</v>
      </c>
      <c r="F164" s="8">
        <v>525.48</v>
      </c>
      <c r="G164" s="8">
        <v>525.5</v>
      </c>
      <c r="H164" s="8">
        <v>525.5</v>
      </c>
      <c r="I164" s="8">
        <v>525.48</v>
      </c>
      <c r="J164" s="8"/>
      <c r="K164" s="8"/>
      <c r="M164" s="8">
        <v>13</v>
      </c>
      <c r="N164" s="8">
        <v>13</v>
      </c>
      <c r="O164" s="8">
        <v>13</v>
      </c>
      <c r="P164" s="8">
        <v>13</v>
      </c>
      <c r="Q164" s="29">
        <v>13</v>
      </c>
    </row>
    <row r="165" spans="1:17" ht="12.75">
      <c r="A165" s="1" t="s">
        <v>181</v>
      </c>
      <c r="B165" s="1" t="s">
        <v>1</v>
      </c>
      <c r="C165" s="1" t="s">
        <v>188</v>
      </c>
      <c r="D165" s="8">
        <v>51.64</v>
      </c>
      <c r="F165" s="8">
        <v>51.64</v>
      </c>
      <c r="G165" s="8">
        <v>0</v>
      </c>
      <c r="H165" s="8">
        <v>0</v>
      </c>
      <c r="I165" s="8">
        <v>0</v>
      </c>
      <c r="J165" s="8"/>
      <c r="K165" s="8"/>
      <c r="M165" s="8">
        <v>1</v>
      </c>
      <c r="N165" s="8">
        <v>0</v>
      </c>
      <c r="O165" s="8">
        <v>0</v>
      </c>
      <c r="P165" s="8">
        <v>0</v>
      </c>
      <c r="Q165" s="29">
        <v>0.25</v>
      </c>
    </row>
    <row r="166" spans="1:17" ht="12.75">
      <c r="A166" s="1" t="s">
        <v>103</v>
      </c>
      <c r="B166" s="1" t="s">
        <v>1</v>
      </c>
      <c r="C166" s="1" t="s">
        <v>188</v>
      </c>
      <c r="D166" s="8">
        <v>185.98</v>
      </c>
      <c r="F166" s="8">
        <v>0</v>
      </c>
      <c r="G166" s="8">
        <v>0</v>
      </c>
      <c r="H166" s="8">
        <v>0</v>
      </c>
      <c r="I166" s="8">
        <v>185.98</v>
      </c>
      <c r="J166" s="8"/>
      <c r="K166" s="8"/>
      <c r="M166" s="8">
        <v>0</v>
      </c>
      <c r="N166" s="8">
        <v>0</v>
      </c>
      <c r="O166" s="8">
        <v>0</v>
      </c>
      <c r="P166" s="8">
        <v>5</v>
      </c>
      <c r="Q166" s="29">
        <v>1.25</v>
      </c>
    </row>
    <row r="167" spans="1:17" ht="12.75">
      <c r="A167" s="1" t="s">
        <v>140</v>
      </c>
      <c r="B167" s="1" t="s">
        <v>1</v>
      </c>
      <c r="C167" s="1" t="s">
        <v>188</v>
      </c>
      <c r="D167" s="8">
        <v>962.47</v>
      </c>
      <c r="F167" s="8">
        <v>284.44</v>
      </c>
      <c r="G167" s="8">
        <v>218.01</v>
      </c>
      <c r="H167" s="8">
        <v>460.02</v>
      </c>
      <c r="I167" s="8">
        <v>0</v>
      </c>
      <c r="J167" s="8"/>
      <c r="K167" s="8"/>
      <c r="M167" s="8">
        <v>9</v>
      </c>
      <c r="N167" s="8">
        <v>7</v>
      </c>
      <c r="O167" s="8">
        <v>11</v>
      </c>
      <c r="P167" s="8">
        <v>0</v>
      </c>
      <c r="Q167" s="29">
        <v>6.75</v>
      </c>
    </row>
    <row r="168" spans="1:17" ht="12.75">
      <c r="A168" s="1" t="s">
        <v>104</v>
      </c>
      <c r="B168" s="1" t="s">
        <v>1</v>
      </c>
      <c r="C168" s="1" t="s">
        <v>188</v>
      </c>
      <c r="D168" s="8">
        <v>815.37</v>
      </c>
      <c r="F168" s="8">
        <v>279.25</v>
      </c>
      <c r="G168" s="8">
        <v>143.22</v>
      </c>
      <c r="H168" s="8">
        <v>196.45</v>
      </c>
      <c r="I168" s="8">
        <v>196.45</v>
      </c>
      <c r="J168" s="8"/>
      <c r="K168" s="8"/>
      <c r="M168" s="8">
        <v>5</v>
      </c>
      <c r="N168" s="8">
        <v>3</v>
      </c>
      <c r="O168" s="8">
        <v>4</v>
      </c>
      <c r="P168" s="8">
        <v>4</v>
      </c>
      <c r="Q168" s="29">
        <v>4</v>
      </c>
    </row>
    <row r="169" spans="1:17" ht="12.75">
      <c r="A169" s="1" t="s">
        <v>105</v>
      </c>
      <c r="B169" s="1" t="s">
        <v>1</v>
      </c>
      <c r="C169" s="1" t="s">
        <v>188</v>
      </c>
      <c r="D169" s="8">
        <v>1101.39</v>
      </c>
      <c r="F169" s="8">
        <v>321.69</v>
      </c>
      <c r="G169" s="8">
        <v>270.58</v>
      </c>
      <c r="H169" s="8">
        <v>413.16</v>
      </c>
      <c r="I169" s="8">
        <v>95.96</v>
      </c>
      <c r="J169" s="8"/>
      <c r="K169" s="8"/>
      <c r="M169" s="8">
        <v>9</v>
      </c>
      <c r="N169" s="8">
        <v>8</v>
      </c>
      <c r="O169" s="8">
        <v>8</v>
      </c>
      <c r="P169" s="8">
        <v>3</v>
      </c>
      <c r="Q169" s="29">
        <v>7</v>
      </c>
    </row>
    <row r="170" spans="1:17" ht="12.75">
      <c r="A170" s="1" t="s">
        <v>108</v>
      </c>
      <c r="B170" s="1" t="s">
        <v>1</v>
      </c>
      <c r="C170" s="1" t="s">
        <v>188</v>
      </c>
      <c r="D170" s="8">
        <v>395.91</v>
      </c>
      <c r="F170" s="8">
        <v>-45.36</v>
      </c>
      <c r="G170" s="8">
        <v>120.42</v>
      </c>
      <c r="H170" s="8">
        <v>320.85</v>
      </c>
      <c r="I170" s="8">
        <v>0</v>
      </c>
      <c r="J170" s="8"/>
      <c r="K170" s="8"/>
      <c r="M170" s="8">
        <v>1</v>
      </c>
      <c r="N170" s="8">
        <v>3</v>
      </c>
      <c r="O170" s="8">
        <v>3</v>
      </c>
      <c r="P170" s="8">
        <v>0</v>
      </c>
      <c r="Q170" s="29">
        <v>1.75</v>
      </c>
    </row>
    <row r="171" spans="1:17" ht="12.75">
      <c r="A171" s="1" t="s">
        <v>109</v>
      </c>
      <c r="B171" s="1" t="s">
        <v>1</v>
      </c>
      <c r="C171" s="1" t="s">
        <v>188</v>
      </c>
      <c r="D171" s="8">
        <v>157.82</v>
      </c>
      <c r="F171" s="8">
        <v>0</v>
      </c>
      <c r="G171" s="8">
        <v>0</v>
      </c>
      <c r="H171" s="8">
        <v>0</v>
      </c>
      <c r="I171" s="8">
        <v>157.82</v>
      </c>
      <c r="J171" s="8"/>
      <c r="K171" s="8"/>
      <c r="M171" s="8">
        <v>0</v>
      </c>
      <c r="N171" s="8">
        <v>0</v>
      </c>
      <c r="O171" s="8">
        <v>0</v>
      </c>
      <c r="P171" s="8">
        <v>4</v>
      </c>
      <c r="Q171" s="29">
        <v>1</v>
      </c>
    </row>
    <row r="172" spans="1:17" ht="12.75">
      <c r="A172" s="1" t="s">
        <v>141</v>
      </c>
      <c r="B172" s="1" t="s">
        <v>1</v>
      </c>
      <c r="C172" s="1" t="s">
        <v>188</v>
      </c>
      <c r="D172" s="8">
        <v>639.4</v>
      </c>
      <c r="F172" s="8">
        <v>176.23</v>
      </c>
      <c r="G172" s="8">
        <v>176.23</v>
      </c>
      <c r="H172" s="8">
        <v>286.94</v>
      </c>
      <c r="I172" s="8">
        <v>0</v>
      </c>
      <c r="J172" s="8"/>
      <c r="K172" s="8"/>
      <c r="M172" s="8">
        <v>4</v>
      </c>
      <c r="N172" s="8">
        <v>4</v>
      </c>
      <c r="O172" s="8">
        <v>4</v>
      </c>
      <c r="P172" s="8">
        <v>0</v>
      </c>
      <c r="Q172" s="29">
        <v>3</v>
      </c>
    </row>
    <row r="173" spans="1:17" ht="12.75">
      <c r="A173" s="1" t="s">
        <v>111</v>
      </c>
      <c r="B173" s="1" t="s">
        <v>1</v>
      </c>
      <c r="C173" s="1" t="s">
        <v>188</v>
      </c>
      <c r="D173" s="8">
        <v>2805.85</v>
      </c>
      <c r="F173" s="8">
        <v>639.93</v>
      </c>
      <c r="G173" s="8">
        <v>758</v>
      </c>
      <c r="H173" s="8">
        <v>748.32</v>
      </c>
      <c r="I173" s="8">
        <v>659.6</v>
      </c>
      <c r="J173" s="8"/>
      <c r="K173" s="8"/>
      <c r="M173" s="8">
        <v>14</v>
      </c>
      <c r="N173" s="8">
        <v>14</v>
      </c>
      <c r="O173" s="8">
        <v>15</v>
      </c>
      <c r="P173" s="8">
        <v>12</v>
      </c>
      <c r="Q173" s="29">
        <v>13.75</v>
      </c>
    </row>
    <row r="174" spans="1:17" ht="12.75">
      <c r="A174" s="1" t="s">
        <v>112</v>
      </c>
      <c r="B174" s="1" t="s">
        <v>1</v>
      </c>
      <c r="C174" s="1" t="s">
        <v>188</v>
      </c>
      <c r="D174" s="8">
        <v>180.94</v>
      </c>
      <c r="F174" s="8">
        <v>0</v>
      </c>
      <c r="G174" s="8">
        <v>0</v>
      </c>
      <c r="H174" s="8">
        <v>0</v>
      </c>
      <c r="I174" s="8">
        <v>180.94</v>
      </c>
      <c r="J174" s="8"/>
      <c r="K174" s="8"/>
      <c r="M174" s="8">
        <v>0</v>
      </c>
      <c r="N174" s="8">
        <v>0</v>
      </c>
      <c r="O174" s="8">
        <v>0</v>
      </c>
      <c r="P174" s="8">
        <v>4</v>
      </c>
      <c r="Q174" s="29">
        <v>1</v>
      </c>
    </row>
    <row r="175" spans="1:17" ht="12.75">
      <c r="A175" s="1" t="s">
        <v>143</v>
      </c>
      <c r="B175" s="1" t="s">
        <v>1</v>
      </c>
      <c r="C175" s="1" t="s">
        <v>188</v>
      </c>
      <c r="D175" s="8">
        <v>548.12</v>
      </c>
      <c r="F175" s="8">
        <v>181.03</v>
      </c>
      <c r="G175" s="8">
        <v>181.03</v>
      </c>
      <c r="H175" s="8">
        <v>186.06</v>
      </c>
      <c r="I175" s="8">
        <v>0</v>
      </c>
      <c r="J175" s="8"/>
      <c r="K175" s="8"/>
      <c r="M175" s="8">
        <v>4</v>
      </c>
      <c r="N175" s="8">
        <v>4</v>
      </c>
      <c r="O175" s="8">
        <v>5</v>
      </c>
      <c r="P175" s="8">
        <v>0</v>
      </c>
      <c r="Q175" s="29">
        <v>3.25</v>
      </c>
    </row>
    <row r="176" spans="1:17" ht="12.75">
      <c r="A176" s="1" t="s">
        <v>182</v>
      </c>
      <c r="B176" s="1" t="s">
        <v>1</v>
      </c>
      <c r="C176" s="1" t="s">
        <v>188</v>
      </c>
      <c r="D176" s="8">
        <v>260.23</v>
      </c>
      <c r="F176" s="8">
        <v>51.2</v>
      </c>
      <c r="G176" s="8">
        <v>51.2</v>
      </c>
      <c r="H176" s="8">
        <v>157.83</v>
      </c>
      <c r="I176" s="8">
        <v>0</v>
      </c>
      <c r="J176" s="8"/>
      <c r="K176" s="8"/>
      <c r="M176" s="8">
        <v>1</v>
      </c>
      <c r="N176" s="8">
        <v>1</v>
      </c>
      <c r="O176" s="8">
        <v>1</v>
      </c>
      <c r="P176" s="8">
        <v>0</v>
      </c>
      <c r="Q176" s="29">
        <v>0.75</v>
      </c>
    </row>
    <row r="177" spans="1:17" ht="12.75">
      <c r="A177" s="1" t="s">
        <v>113</v>
      </c>
      <c r="B177" s="1" t="s">
        <v>1</v>
      </c>
      <c r="C177" s="1" t="s">
        <v>188</v>
      </c>
      <c r="D177" s="8">
        <v>364.66</v>
      </c>
      <c r="F177" s="8">
        <v>91.21</v>
      </c>
      <c r="G177" s="8">
        <v>91.21</v>
      </c>
      <c r="H177" s="8">
        <v>91.12</v>
      </c>
      <c r="I177" s="8">
        <v>91.12</v>
      </c>
      <c r="J177" s="8"/>
      <c r="K177" s="8"/>
      <c r="M177" s="8">
        <v>2</v>
      </c>
      <c r="N177" s="8">
        <v>2</v>
      </c>
      <c r="O177" s="8">
        <v>2</v>
      </c>
      <c r="P177" s="8">
        <v>2</v>
      </c>
      <c r="Q177" s="29">
        <v>2</v>
      </c>
    </row>
    <row r="178" spans="1:17" ht="12.75">
      <c r="A178" s="1" t="s">
        <v>116</v>
      </c>
      <c r="B178" s="1" t="s">
        <v>1</v>
      </c>
      <c r="C178" s="1" t="s">
        <v>188</v>
      </c>
      <c r="D178" s="8">
        <v>160.04</v>
      </c>
      <c r="F178" s="8">
        <v>40.01</v>
      </c>
      <c r="G178" s="8">
        <v>40.01</v>
      </c>
      <c r="H178" s="8">
        <v>40.01</v>
      </c>
      <c r="I178" s="8">
        <v>40.01</v>
      </c>
      <c r="J178" s="8"/>
      <c r="K178" s="8"/>
      <c r="M178" s="8">
        <v>1</v>
      </c>
      <c r="N178" s="8">
        <v>1</v>
      </c>
      <c r="O178" s="8">
        <v>1</v>
      </c>
      <c r="P178" s="8">
        <v>1</v>
      </c>
      <c r="Q178" s="29">
        <v>1</v>
      </c>
    </row>
    <row r="179" spans="1:17" ht="12.75">
      <c r="A179" s="1" t="s">
        <v>162</v>
      </c>
      <c r="B179" s="1" t="s">
        <v>2</v>
      </c>
      <c r="C179" s="1" t="s">
        <v>191</v>
      </c>
      <c r="D179" s="8">
        <v>1521.3</v>
      </c>
      <c r="F179" s="8">
        <v>300.74</v>
      </c>
      <c r="G179" s="8">
        <v>426.12</v>
      </c>
      <c r="H179" s="8">
        <v>714.42</v>
      </c>
      <c r="I179" s="8">
        <v>80.02</v>
      </c>
      <c r="J179" s="8"/>
      <c r="K179" s="8"/>
      <c r="M179" s="8">
        <v>12</v>
      </c>
      <c r="N179" s="8">
        <v>12</v>
      </c>
      <c r="O179" s="8">
        <v>12</v>
      </c>
      <c r="P179" s="8">
        <v>2</v>
      </c>
      <c r="Q179" s="29">
        <v>9.5</v>
      </c>
    </row>
    <row r="180" spans="1:17" ht="12.75">
      <c r="A180" s="1" t="s">
        <v>163</v>
      </c>
      <c r="B180" s="1" t="s">
        <v>2</v>
      </c>
      <c r="C180" s="1" t="s">
        <v>191</v>
      </c>
      <c r="D180" s="8">
        <v>1649.78</v>
      </c>
      <c r="F180" s="8">
        <v>412.42</v>
      </c>
      <c r="G180" s="8">
        <v>413.72</v>
      </c>
      <c r="H180" s="8">
        <v>411.82</v>
      </c>
      <c r="I180" s="8">
        <v>411.82</v>
      </c>
      <c r="J180" s="8"/>
      <c r="K180" s="8"/>
      <c r="M180" s="8">
        <v>7</v>
      </c>
      <c r="N180" s="8">
        <v>7</v>
      </c>
      <c r="O180" s="8">
        <v>7</v>
      </c>
      <c r="P180" s="8">
        <v>7</v>
      </c>
      <c r="Q180" s="29">
        <v>7</v>
      </c>
    </row>
    <row r="181" spans="1:17" ht="12.75">
      <c r="A181" s="1" t="s">
        <v>146</v>
      </c>
      <c r="B181" s="1" t="s">
        <v>2</v>
      </c>
      <c r="C181" s="1" t="s">
        <v>191</v>
      </c>
      <c r="D181" s="8">
        <v>539.8</v>
      </c>
      <c r="F181" s="8">
        <v>135.06</v>
      </c>
      <c r="G181" s="8">
        <v>135.06</v>
      </c>
      <c r="H181" s="8">
        <v>134.84</v>
      </c>
      <c r="I181" s="8">
        <v>134.84</v>
      </c>
      <c r="J181" s="8"/>
      <c r="K181" s="8"/>
      <c r="M181" s="8">
        <v>2</v>
      </c>
      <c r="N181" s="8">
        <v>2</v>
      </c>
      <c r="O181" s="8">
        <v>2</v>
      </c>
      <c r="P181" s="8">
        <v>2</v>
      </c>
      <c r="Q181" s="29">
        <v>2</v>
      </c>
    </row>
    <row r="182" spans="1:17" ht="12.75">
      <c r="A182" s="23" t="s">
        <v>144</v>
      </c>
      <c r="B182" s="1" t="s">
        <v>1</v>
      </c>
      <c r="C182" s="1" t="s">
        <v>188</v>
      </c>
      <c r="D182" s="8">
        <v>80.06</v>
      </c>
      <c r="F182" s="8">
        <v>80.06</v>
      </c>
      <c r="G182" s="8">
        <v>0</v>
      </c>
      <c r="H182" s="8">
        <v>0</v>
      </c>
      <c r="I182" s="8">
        <v>0</v>
      </c>
      <c r="J182" s="8"/>
      <c r="K182" s="8"/>
      <c r="M182" s="8">
        <v>2</v>
      </c>
      <c r="N182" s="8">
        <v>0</v>
      </c>
      <c r="O182" s="8">
        <v>0</v>
      </c>
      <c r="P182" s="8">
        <v>0</v>
      </c>
      <c r="Q182" s="29">
        <v>0.5</v>
      </c>
    </row>
    <row r="183" spans="1:17" ht="12.75">
      <c r="A183" s="1" t="s">
        <v>118</v>
      </c>
      <c r="B183" s="1" t="s">
        <v>1</v>
      </c>
      <c r="C183" s="1" t="s">
        <v>188</v>
      </c>
      <c r="D183" s="8">
        <v>160.08</v>
      </c>
      <c r="F183" s="8">
        <v>40.01</v>
      </c>
      <c r="G183" s="8">
        <v>40.03</v>
      </c>
      <c r="H183" s="8">
        <v>40.03</v>
      </c>
      <c r="I183" s="8">
        <v>40.01</v>
      </c>
      <c r="J183" s="8"/>
      <c r="K183" s="8"/>
      <c r="M183" s="8">
        <v>1</v>
      </c>
      <c r="N183" s="8">
        <v>1</v>
      </c>
      <c r="O183" s="8">
        <v>1</v>
      </c>
      <c r="P183" s="8">
        <v>1</v>
      </c>
      <c r="Q183" s="29">
        <v>1</v>
      </c>
    </row>
    <row r="184" spans="1:17" ht="12.75">
      <c r="A184" s="1" t="s">
        <v>121</v>
      </c>
      <c r="B184" s="1" t="s">
        <v>1</v>
      </c>
      <c r="C184" s="1" t="s">
        <v>188</v>
      </c>
      <c r="D184" s="8">
        <v>197.58</v>
      </c>
      <c r="F184" s="8">
        <v>51.2</v>
      </c>
      <c r="G184" s="8">
        <v>53.8</v>
      </c>
      <c r="H184" s="8">
        <v>51.11</v>
      </c>
      <c r="I184" s="8">
        <v>41.47</v>
      </c>
      <c r="J184" s="8"/>
      <c r="K184" s="8"/>
      <c r="M184" s="8">
        <v>1</v>
      </c>
      <c r="N184" s="8">
        <v>1</v>
      </c>
      <c r="O184" s="8">
        <v>1</v>
      </c>
      <c r="P184" s="8">
        <v>1</v>
      </c>
      <c r="Q184" s="29">
        <v>1</v>
      </c>
    </row>
    <row r="185" spans="1:17" ht="12.75">
      <c r="A185" s="1" t="s">
        <v>123</v>
      </c>
      <c r="B185" s="1" t="s">
        <v>1</v>
      </c>
      <c r="C185" s="1" t="s">
        <v>188</v>
      </c>
      <c r="D185" s="8">
        <v>120.03</v>
      </c>
      <c r="F185" s="8">
        <v>0</v>
      </c>
      <c r="G185" s="8">
        <v>40.01</v>
      </c>
      <c r="H185" s="8">
        <v>40.01</v>
      </c>
      <c r="I185" s="8">
        <v>40.01</v>
      </c>
      <c r="J185" s="8"/>
      <c r="K185" s="8"/>
      <c r="M185" s="8">
        <v>0</v>
      </c>
      <c r="N185" s="8">
        <v>1</v>
      </c>
      <c r="O185" s="8">
        <v>1</v>
      </c>
      <c r="P185" s="8">
        <v>1</v>
      </c>
      <c r="Q185" s="29">
        <v>0.75</v>
      </c>
    </row>
    <row r="186" spans="1:17" ht="12.75">
      <c r="A186" s="1" t="s">
        <v>124</v>
      </c>
      <c r="B186" s="1" t="s">
        <v>1</v>
      </c>
      <c r="C186" s="1" t="s">
        <v>188</v>
      </c>
      <c r="D186" s="8">
        <v>237.84</v>
      </c>
      <c r="F186" s="8">
        <v>51.2</v>
      </c>
      <c r="G186" s="8">
        <v>51.2</v>
      </c>
      <c r="H186" s="8">
        <v>11.1</v>
      </c>
      <c r="I186" s="8">
        <v>124.34</v>
      </c>
      <c r="J186" s="8"/>
      <c r="K186" s="8"/>
      <c r="M186" s="8">
        <v>1</v>
      </c>
      <c r="N186" s="8">
        <v>1</v>
      </c>
      <c r="O186" s="8">
        <v>1</v>
      </c>
      <c r="P186" s="8">
        <v>2</v>
      </c>
      <c r="Q186" s="29">
        <v>1.25</v>
      </c>
    </row>
    <row r="187" spans="1:17" ht="12.75">
      <c r="A187" s="1" t="s">
        <v>125</v>
      </c>
      <c r="B187" s="1" t="s">
        <v>2</v>
      </c>
      <c r="C187" s="1" t="s">
        <v>191</v>
      </c>
      <c r="D187" s="8">
        <v>287.32</v>
      </c>
      <c r="F187" s="8">
        <v>62.1</v>
      </c>
      <c r="G187" s="8">
        <v>69.22</v>
      </c>
      <c r="H187" s="8">
        <v>68.98</v>
      </c>
      <c r="I187" s="8">
        <v>87.02</v>
      </c>
      <c r="J187" s="8"/>
      <c r="K187" s="8"/>
      <c r="M187" s="8">
        <v>2</v>
      </c>
      <c r="N187" s="8">
        <v>2</v>
      </c>
      <c r="O187" s="8">
        <v>2</v>
      </c>
      <c r="P187" s="8">
        <v>2</v>
      </c>
      <c r="Q187" s="29">
        <v>2</v>
      </c>
    </row>
    <row r="188" spans="1:17" ht="12.75">
      <c r="A188" s="1" t="s">
        <v>127</v>
      </c>
      <c r="B188" s="1" t="s">
        <v>2</v>
      </c>
      <c r="C188" s="1" t="s">
        <v>191</v>
      </c>
      <c r="D188" s="8">
        <v>533.92</v>
      </c>
      <c r="F188" s="8">
        <v>133.58</v>
      </c>
      <c r="G188" s="8">
        <v>133.58</v>
      </c>
      <c r="H188" s="8">
        <v>133.38</v>
      </c>
      <c r="I188" s="8">
        <v>133.38</v>
      </c>
      <c r="J188" s="8"/>
      <c r="K188" s="8"/>
      <c r="M188" s="8">
        <v>2</v>
      </c>
      <c r="N188" s="8">
        <v>2</v>
      </c>
      <c r="O188" s="8">
        <v>2</v>
      </c>
      <c r="P188" s="8">
        <v>2</v>
      </c>
      <c r="Q188" s="29">
        <v>2</v>
      </c>
    </row>
    <row r="189" spans="6:11" ht="12.75">
      <c r="F189" s="8"/>
      <c r="G189" s="8"/>
      <c r="H189" s="8"/>
      <c r="I189" s="8"/>
      <c r="J189" s="8"/>
      <c r="K189" s="8"/>
    </row>
    <row r="191" spans="4:17" ht="12.75">
      <c r="D191" s="8">
        <f>SUM(D3:D188)</f>
        <v>138027</v>
      </c>
      <c r="F191" s="8">
        <f>SUM(F3:F188)</f>
        <v>30971.949999999997</v>
      </c>
      <c r="G191" s="8">
        <f>SUM(G3:G188)</f>
        <v>34957.700000000004</v>
      </c>
      <c r="H191" s="8">
        <f>SUM(H3:H188)</f>
        <v>41607.94999999998</v>
      </c>
      <c r="I191" s="8">
        <f>SUM(I3:I188)</f>
        <v>30489.399999999998</v>
      </c>
      <c r="J191" s="8"/>
      <c r="K191" s="8">
        <f>SUM(F191:J191)</f>
        <v>138026.99999999997</v>
      </c>
      <c r="M191" s="8">
        <f>SUM(M3:M188)</f>
        <v>755</v>
      </c>
      <c r="N191" s="8">
        <f>SUM(N3:N188)</f>
        <v>762</v>
      </c>
      <c r="O191" s="8">
        <f>SUM(O3:O188)</f>
        <v>785</v>
      </c>
      <c r="P191" s="8">
        <f>SUM(P3:P188)</f>
        <v>553</v>
      </c>
      <c r="Q191" s="8">
        <f>SUM(Q3:Q188)</f>
        <v>713.75</v>
      </c>
    </row>
    <row r="192" ht="12.75">
      <c r="A192" s="17"/>
    </row>
    <row r="193" spans="1:11" ht="12.75">
      <c r="A193" s="17"/>
      <c r="D193" s="8">
        <f>'[15]OCT12'!X5+'[15]SEP12'!X5+'[15]AUG12'!X5+'[15]JUL12'!X5</f>
        <v>-138027</v>
      </c>
      <c r="F193" s="8">
        <f>'[15]OCT12'!Y6</f>
        <v>30971.949999999983</v>
      </c>
      <c r="G193" s="8">
        <f>'[15]SEP12'!Y6</f>
        <v>34957.69999999999</v>
      </c>
      <c r="H193" s="14">
        <f>'[15]AUG12'!Y6</f>
        <v>41607.95000000006</v>
      </c>
      <c r="I193" s="6">
        <f>'[15]JUL12'!Y6</f>
        <v>30489.399999999852</v>
      </c>
      <c r="K193" s="13">
        <f>SUM(F193:J193)</f>
        <v>138026.99999999988</v>
      </c>
    </row>
    <row r="194" spans="1:16" ht="12.75">
      <c r="A194" s="17"/>
      <c r="D194" s="8">
        <f>D191+D193</f>
        <v>0</v>
      </c>
      <c r="F194" s="6">
        <f>F191-F193</f>
        <v>0</v>
      </c>
      <c r="G194" s="6">
        <f>G191-G193</f>
        <v>0</v>
      </c>
      <c r="H194" s="6">
        <f>H191-H193</f>
        <v>-8.003553375601768E-11</v>
      </c>
      <c r="I194" s="6">
        <f>I191-I193</f>
        <v>1.4551915228366852E-10</v>
      </c>
      <c r="M194" s="33">
        <f>F191/M191</f>
        <v>41.022450331125825</v>
      </c>
      <c r="N194" s="34">
        <f>G191/N191</f>
        <v>45.87624671916011</v>
      </c>
      <c r="O194" s="34">
        <f>H191/O191</f>
        <v>53.003757961783414</v>
      </c>
      <c r="P194" s="35">
        <f>I191/P191</f>
        <v>55.13453887884267</v>
      </c>
    </row>
    <row r="195" spans="1:8" ht="12.75">
      <c r="A195" s="17"/>
      <c r="H195" s="8"/>
    </row>
    <row r="196" spans="1:4" ht="12.75">
      <c r="A196" s="17"/>
      <c r="D196" s="8">
        <f>'[15]OCT12'!Y6+'[15]SEP12'!Y6+'[15]AUG12'!Y6+'[15]JUL12'!Y6</f>
        <v>138026.99999999988</v>
      </c>
    </row>
    <row r="197" spans="1:8" ht="12.75">
      <c r="A197" s="17"/>
      <c r="D197" s="8">
        <f>D193+D196</f>
        <v>0</v>
      </c>
      <c r="H197" s="6"/>
    </row>
    <row r="198" ht="12.75">
      <c r="A198" s="17"/>
    </row>
    <row r="199" ht="12.75">
      <c r="A199" s="17"/>
    </row>
    <row r="202" spans="2:4" ht="12.75">
      <c r="B202" s="16" t="s">
        <v>16</v>
      </c>
      <c r="C202" s="5" t="s">
        <v>130</v>
      </c>
      <c r="D202" s="5" t="s">
        <v>184</v>
      </c>
    </row>
    <row r="203" spans="2:4" ht="12.75">
      <c r="B203" s="17" t="s">
        <v>0</v>
      </c>
      <c r="C203" s="9">
        <f aca="true" t="shared" si="0" ref="C203:C210">SUMIF($B$3:$B$188,B203,$D$3:$D$198)</f>
        <v>36252.54</v>
      </c>
      <c r="D203" s="9">
        <f aca="true" t="shared" si="1" ref="D203:D210">SUMIF($B$3:$B$188,B203,$Q$3:$Q$198)</f>
        <v>179.5</v>
      </c>
    </row>
    <row r="204" spans="2:4" ht="12.75">
      <c r="B204" s="17" t="s">
        <v>1</v>
      </c>
      <c r="C204" s="9">
        <f t="shared" si="0"/>
        <v>42262.74000000002</v>
      </c>
      <c r="D204" s="9">
        <f t="shared" si="1"/>
        <v>200</v>
      </c>
    </row>
    <row r="205" spans="2:4" ht="12.75">
      <c r="B205" s="17" t="s">
        <v>2</v>
      </c>
      <c r="C205" s="9">
        <f t="shared" si="0"/>
        <v>12480.17</v>
      </c>
      <c r="D205" s="9">
        <f t="shared" si="1"/>
        <v>76.75</v>
      </c>
    </row>
    <row r="206" spans="2:4" ht="12.75">
      <c r="B206" s="17" t="s">
        <v>3</v>
      </c>
      <c r="C206" s="9">
        <f t="shared" si="0"/>
        <v>22751.230000000007</v>
      </c>
      <c r="D206" s="9">
        <f t="shared" si="1"/>
        <v>108.25</v>
      </c>
    </row>
    <row r="207" spans="2:4" ht="12.75">
      <c r="B207" s="17" t="s">
        <v>4</v>
      </c>
      <c r="C207" s="9">
        <f t="shared" si="0"/>
        <v>370.4</v>
      </c>
      <c r="D207" s="9">
        <f t="shared" si="1"/>
        <v>2.25</v>
      </c>
    </row>
    <row r="208" spans="2:4" ht="12.75">
      <c r="B208" s="17" t="s">
        <v>5</v>
      </c>
      <c r="C208" s="9">
        <f t="shared" si="0"/>
        <v>17475.560000000005</v>
      </c>
      <c r="D208" s="9">
        <f t="shared" si="1"/>
        <v>111.75</v>
      </c>
    </row>
    <row r="209" spans="2:4" ht="12.75">
      <c r="B209" s="17" t="s">
        <v>6</v>
      </c>
      <c r="C209" s="9">
        <f t="shared" si="0"/>
        <v>5002.379999999999</v>
      </c>
      <c r="D209" s="9">
        <f t="shared" si="1"/>
        <v>24.5</v>
      </c>
    </row>
    <row r="210" spans="2:4" ht="15">
      <c r="B210" s="17" t="s">
        <v>7</v>
      </c>
      <c r="C210" s="18">
        <f t="shared" si="0"/>
        <v>1431.9799999999998</v>
      </c>
      <c r="D210" s="18">
        <f t="shared" si="1"/>
        <v>10.75</v>
      </c>
    </row>
    <row r="211" spans="2:4" ht="12.75">
      <c r="B211" s="19" t="s">
        <v>131</v>
      </c>
      <c r="C211" s="20">
        <f>SUM(C203:C210)</f>
        <v>138027.00000000006</v>
      </c>
      <c r="D211" s="20">
        <f>SUM(D203:D210)</f>
        <v>713.75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D5" sqref="D5:E5"/>
      <selection pane="bottomLeft" activeCell="A1" sqref="A1"/>
    </sheetView>
  </sheetViews>
  <sheetFormatPr defaultColWidth="9.140625" defaultRowHeight="12.75"/>
  <cols>
    <col min="1" max="1" width="24.8515625" style="1" bestFit="1" customWidth="1"/>
    <col min="2" max="2" width="31.00390625" style="1" bestFit="1" customWidth="1"/>
    <col min="3" max="3" width="24.8515625" style="1" customWidth="1"/>
    <col min="4" max="4" width="21.8515625" style="8" bestFit="1" customWidth="1"/>
    <col min="6" max="10" width="10.8515625" style="0" bestFit="1" customWidth="1"/>
    <col min="11" max="11" width="10.28125" style="0" bestFit="1" customWidth="1"/>
    <col min="12" max="12" width="11.8515625" style="0" bestFit="1" customWidth="1"/>
  </cols>
  <sheetData>
    <row r="1" spans="6:19" ht="12.75">
      <c r="F1" s="3" t="s">
        <v>130</v>
      </c>
      <c r="G1" s="3"/>
      <c r="H1" s="3"/>
      <c r="I1" s="3"/>
      <c r="J1" s="3"/>
      <c r="N1" s="3" t="s">
        <v>184</v>
      </c>
      <c r="O1" s="3"/>
      <c r="P1" s="3"/>
      <c r="Q1" s="3"/>
      <c r="R1" s="3"/>
      <c r="S1" s="3"/>
    </row>
    <row r="2" spans="1:19" s="4" customFormat="1" ht="12.75">
      <c r="A2" s="5" t="s">
        <v>14</v>
      </c>
      <c r="B2" s="5" t="s">
        <v>15</v>
      </c>
      <c r="C2" s="5" t="s">
        <v>16</v>
      </c>
      <c r="D2" s="7" t="s">
        <v>17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N2" s="5" t="s">
        <v>25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186</v>
      </c>
    </row>
    <row r="3" spans="1:19" ht="12.75">
      <c r="A3" s="21">
        <v>150000</v>
      </c>
      <c r="B3" s="1" t="s">
        <v>7</v>
      </c>
      <c r="C3" s="1" t="s">
        <v>9</v>
      </c>
      <c r="D3" s="8">
        <v>11.25</v>
      </c>
      <c r="F3" s="8">
        <v>2.25</v>
      </c>
      <c r="G3" s="8">
        <v>2.25</v>
      </c>
      <c r="H3" s="8">
        <v>2.25</v>
      </c>
      <c r="I3" s="8">
        <v>2.25</v>
      </c>
      <c r="J3" s="8">
        <v>2.25</v>
      </c>
      <c r="K3" s="8"/>
      <c r="L3" s="8"/>
      <c r="N3" s="8">
        <v>1</v>
      </c>
      <c r="O3" s="8">
        <v>1</v>
      </c>
      <c r="P3" s="8">
        <v>1</v>
      </c>
      <c r="Q3" s="8">
        <v>1</v>
      </c>
      <c r="R3" s="8">
        <v>1</v>
      </c>
      <c r="S3" s="29">
        <v>1</v>
      </c>
    </row>
    <row r="4" spans="1:19" ht="12.75">
      <c r="A4" s="22">
        <v>151200</v>
      </c>
      <c r="B4" s="1" t="s">
        <v>8</v>
      </c>
      <c r="C4" s="1" t="s">
        <v>196</v>
      </c>
      <c r="D4" s="8">
        <v>25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/>
      <c r="L4" s="8"/>
      <c r="N4" s="8">
        <v>1</v>
      </c>
      <c r="O4" s="8">
        <v>1</v>
      </c>
      <c r="P4" s="8">
        <v>1</v>
      </c>
      <c r="Q4" s="8">
        <v>1</v>
      </c>
      <c r="R4" s="8">
        <v>1</v>
      </c>
      <c r="S4" s="29">
        <v>1</v>
      </c>
    </row>
    <row r="5" spans="1:19" ht="12.75">
      <c r="A5" s="22">
        <v>151301</v>
      </c>
      <c r="B5" s="1" t="s">
        <v>8</v>
      </c>
      <c r="C5" s="1" t="s">
        <v>196</v>
      </c>
      <c r="D5" s="8">
        <v>22.5</v>
      </c>
      <c r="F5" s="8">
        <v>4.5</v>
      </c>
      <c r="G5" s="8">
        <v>4.5</v>
      </c>
      <c r="H5" s="8">
        <v>4.5</v>
      </c>
      <c r="I5" s="8">
        <v>4.5</v>
      </c>
      <c r="J5" s="8">
        <v>4.5</v>
      </c>
      <c r="K5" s="8"/>
      <c r="L5" s="8"/>
      <c r="N5" s="8">
        <v>2</v>
      </c>
      <c r="O5" s="8">
        <v>2</v>
      </c>
      <c r="P5" s="8">
        <v>2</v>
      </c>
      <c r="Q5" s="8">
        <v>2</v>
      </c>
      <c r="R5" s="8">
        <v>2</v>
      </c>
      <c r="S5" s="29">
        <v>2</v>
      </c>
    </row>
    <row r="6" spans="1:19" ht="12.75">
      <c r="A6" s="22">
        <v>152500</v>
      </c>
      <c r="B6" s="1" t="s">
        <v>8</v>
      </c>
      <c r="C6" s="1" t="s">
        <v>196</v>
      </c>
      <c r="D6" s="8">
        <v>11.25</v>
      </c>
      <c r="F6" s="8">
        <v>2.25</v>
      </c>
      <c r="G6" s="8">
        <v>2.25</v>
      </c>
      <c r="H6" s="8">
        <v>2.25</v>
      </c>
      <c r="I6" s="8">
        <v>2.25</v>
      </c>
      <c r="J6" s="8">
        <v>2.25</v>
      </c>
      <c r="K6" s="8"/>
      <c r="L6" s="8"/>
      <c r="N6" s="8">
        <v>1</v>
      </c>
      <c r="O6" s="8">
        <v>1</v>
      </c>
      <c r="P6" s="8">
        <v>1</v>
      </c>
      <c r="Q6" s="8">
        <v>1</v>
      </c>
      <c r="R6" s="8">
        <v>1</v>
      </c>
      <c r="S6" s="29">
        <v>1</v>
      </c>
    </row>
    <row r="7" spans="1:19" ht="12.75">
      <c r="A7" s="22">
        <v>403800</v>
      </c>
      <c r="B7" s="1" t="s">
        <v>5</v>
      </c>
      <c r="C7" s="1" t="s">
        <v>189</v>
      </c>
      <c r="D7" s="8">
        <v>137</v>
      </c>
      <c r="F7" s="8">
        <v>27.4</v>
      </c>
      <c r="G7" s="8">
        <v>27.4</v>
      </c>
      <c r="H7" s="8">
        <v>19.9</v>
      </c>
      <c r="I7" s="8">
        <v>34.9</v>
      </c>
      <c r="J7" s="8">
        <v>27.4</v>
      </c>
      <c r="K7" s="8"/>
      <c r="L7" s="8"/>
      <c r="N7" s="8">
        <v>4</v>
      </c>
      <c r="O7" s="8">
        <v>4</v>
      </c>
      <c r="P7" s="8">
        <v>4</v>
      </c>
      <c r="Q7" s="8">
        <v>4</v>
      </c>
      <c r="R7" s="8">
        <v>4</v>
      </c>
      <c r="S7" s="29">
        <v>4</v>
      </c>
    </row>
    <row r="8" spans="1:19" ht="12.75">
      <c r="A8" s="22">
        <v>404504</v>
      </c>
      <c r="B8" s="1" t="s">
        <v>5</v>
      </c>
      <c r="C8" s="1" t="s">
        <v>189</v>
      </c>
      <c r="D8" s="8">
        <v>22.5</v>
      </c>
      <c r="F8" s="8">
        <v>4.5</v>
      </c>
      <c r="G8" s="8">
        <v>4.5</v>
      </c>
      <c r="H8" s="8">
        <v>4.5</v>
      </c>
      <c r="I8" s="8">
        <v>4.5</v>
      </c>
      <c r="J8" s="8">
        <v>4.5</v>
      </c>
      <c r="K8" s="8"/>
      <c r="L8" s="8"/>
      <c r="N8" s="8">
        <v>2</v>
      </c>
      <c r="O8" s="8">
        <v>2</v>
      </c>
      <c r="P8" s="8">
        <v>2</v>
      </c>
      <c r="Q8" s="8">
        <v>2</v>
      </c>
      <c r="R8" s="8">
        <v>2</v>
      </c>
      <c r="S8" s="29">
        <v>2</v>
      </c>
    </row>
    <row r="9" spans="1:19" ht="12.75">
      <c r="A9" s="1">
        <v>405500</v>
      </c>
      <c r="B9" s="1" t="s">
        <v>5</v>
      </c>
      <c r="C9" s="1" t="s">
        <v>189</v>
      </c>
      <c r="D9" s="8">
        <v>58.75</v>
      </c>
      <c r="F9" s="8">
        <v>11.75</v>
      </c>
      <c r="G9" s="8">
        <v>11.75</v>
      </c>
      <c r="H9" s="8">
        <v>11.75</v>
      </c>
      <c r="I9" s="8">
        <v>11.75</v>
      </c>
      <c r="J9" s="8">
        <v>11.75</v>
      </c>
      <c r="K9" s="8"/>
      <c r="L9" s="8"/>
      <c r="N9" s="8">
        <v>4</v>
      </c>
      <c r="O9" s="8">
        <v>4</v>
      </c>
      <c r="P9" s="8">
        <v>4</v>
      </c>
      <c r="Q9" s="8">
        <v>4</v>
      </c>
      <c r="R9" s="8">
        <v>4</v>
      </c>
      <c r="S9" s="29">
        <v>4</v>
      </c>
    </row>
    <row r="10" spans="1:19" ht="12.75">
      <c r="A10" s="22">
        <v>405760</v>
      </c>
      <c r="B10" s="1" t="s">
        <v>5</v>
      </c>
      <c r="C10" s="1" t="s">
        <v>189</v>
      </c>
      <c r="D10" s="8">
        <v>11.25</v>
      </c>
      <c r="F10" s="8">
        <v>2.25</v>
      </c>
      <c r="G10" s="8">
        <v>2.25</v>
      </c>
      <c r="H10" s="8">
        <v>2.25</v>
      </c>
      <c r="I10" s="8">
        <v>2.25</v>
      </c>
      <c r="J10" s="8">
        <v>2.25</v>
      </c>
      <c r="K10" s="8"/>
      <c r="L10" s="8"/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29">
        <v>1</v>
      </c>
    </row>
    <row r="11" spans="1:19" ht="12.75">
      <c r="A11" s="22">
        <v>406001</v>
      </c>
      <c r="B11" s="1" t="s">
        <v>5</v>
      </c>
      <c r="C11" s="1" t="s">
        <v>189</v>
      </c>
      <c r="D11" s="8">
        <v>11.25</v>
      </c>
      <c r="F11" s="8">
        <v>2.25</v>
      </c>
      <c r="G11" s="8">
        <v>2.25</v>
      </c>
      <c r="H11" s="8">
        <v>2.25</v>
      </c>
      <c r="I11" s="8">
        <v>2.25</v>
      </c>
      <c r="J11" s="8">
        <v>2.25</v>
      </c>
      <c r="K11" s="8"/>
      <c r="L11" s="8"/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29">
        <v>1</v>
      </c>
    </row>
    <row r="12" spans="1:19" ht="12.75">
      <c r="A12" s="22">
        <v>407002</v>
      </c>
      <c r="B12" s="1" t="s">
        <v>5</v>
      </c>
      <c r="C12" s="1" t="s">
        <v>189</v>
      </c>
      <c r="D12" s="8">
        <v>11.25</v>
      </c>
      <c r="F12" s="8">
        <v>2.25</v>
      </c>
      <c r="G12" s="8">
        <v>2.25</v>
      </c>
      <c r="H12" s="8">
        <v>2.25</v>
      </c>
      <c r="I12" s="8">
        <v>2.25</v>
      </c>
      <c r="J12" s="8">
        <v>2.25</v>
      </c>
      <c r="K12" s="8"/>
      <c r="L12" s="8"/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29">
        <v>1</v>
      </c>
    </row>
    <row r="13" spans="1:19" ht="12.75">
      <c r="A13" s="22">
        <v>407050</v>
      </c>
      <c r="B13" s="1" t="s">
        <v>5</v>
      </c>
      <c r="C13" s="1" t="s">
        <v>189</v>
      </c>
      <c r="D13" s="8">
        <v>347.75</v>
      </c>
      <c r="F13" s="8">
        <v>69.55</v>
      </c>
      <c r="G13" s="8">
        <v>69.55</v>
      </c>
      <c r="H13" s="8">
        <v>69.55</v>
      </c>
      <c r="I13" s="8">
        <v>69.55</v>
      </c>
      <c r="J13" s="8">
        <v>69.55</v>
      </c>
      <c r="K13" s="8"/>
      <c r="L13" s="8"/>
      <c r="N13" s="8">
        <v>12</v>
      </c>
      <c r="O13" s="8">
        <v>12</v>
      </c>
      <c r="P13" s="8">
        <v>12</v>
      </c>
      <c r="Q13" s="8">
        <v>12</v>
      </c>
      <c r="R13" s="8">
        <v>12</v>
      </c>
      <c r="S13" s="29">
        <v>12</v>
      </c>
    </row>
    <row r="14" spans="1:19" ht="12.75">
      <c r="A14" s="22">
        <v>407400</v>
      </c>
      <c r="B14" s="1" t="s">
        <v>5</v>
      </c>
      <c r="C14" s="1" t="s">
        <v>189</v>
      </c>
      <c r="D14" s="8">
        <v>166.5</v>
      </c>
      <c r="F14" s="8">
        <v>33.3</v>
      </c>
      <c r="G14" s="8">
        <v>33.3</v>
      </c>
      <c r="H14" s="8">
        <v>33.3</v>
      </c>
      <c r="I14" s="8">
        <v>33.3</v>
      </c>
      <c r="J14" s="8">
        <v>33.3</v>
      </c>
      <c r="K14" s="8"/>
      <c r="L14" s="8"/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29">
        <v>4</v>
      </c>
    </row>
    <row r="15" spans="1:19" ht="12.75">
      <c r="A15" s="22">
        <v>407500</v>
      </c>
      <c r="B15" s="1" t="s">
        <v>5</v>
      </c>
      <c r="C15" s="1" t="s">
        <v>189</v>
      </c>
      <c r="D15" s="8">
        <v>304.5</v>
      </c>
      <c r="F15" s="8">
        <v>60.9</v>
      </c>
      <c r="G15" s="8">
        <v>60.9</v>
      </c>
      <c r="H15" s="8">
        <v>60.9</v>
      </c>
      <c r="I15" s="8">
        <v>60.9</v>
      </c>
      <c r="J15" s="8">
        <v>60.9</v>
      </c>
      <c r="K15" s="8"/>
      <c r="L15" s="8"/>
      <c r="N15" s="8">
        <v>8</v>
      </c>
      <c r="O15" s="8">
        <v>8</v>
      </c>
      <c r="P15" s="8">
        <v>8</v>
      </c>
      <c r="Q15" s="8">
        <v>8</v>
      </c>
      <c r="R15" s="8">
        <v>8</v>
      </c>
      <c r="S15" s="29">
        <v>8</v>
      </c>
    </row>
    <row r="16" spans="1:19" ht="12.75">
      <c r="A16" s="22">
        <v>407550</v>
      </c>
      <c r="B16" s="1" t="s">
        <v>5</v>
      </c>
      <c r="C16" s="1" t="s">
        <v>189</v>
      </c>
      <c r="D16" s="8">
        <v>45.62</v>
      </c>
      <c r="F16" s="8">
        <v>9.5</v>
      </c>
      <c r="G16" s="8">
        <v>9.5</v>
      </c>
      <c r="H16" s="8">
        <v>9.5</v>
      </c>
      <c r="I16" s="8">
        <v>9.87</v>
      </c>
      <c r="J16" s="8">
        <v>7.25</v>
      </c>
      <c r="K16" s="8"/>
      <c r="L16" s="8"/>
      <c r="N16" s="8">
        <v>3</v>
      </c>
      <c r="O16" s="8">
        <v>3</v>
      </c>
      <c r="P16" s="8">
        <v>3</v>
      </c>
      <c r="Q16" s="8">
        <v>3</v>
      </c>
      <c r="R16" s="8">
        <v>2</v>
      </c>
      <c r="S16" s="29">
        <v>2.8</v>
      </c>
    </row>
    <row r="17" spans="1:19" ht="12.75">
      <c r="A17" s="22">
        <v>407600</v>
      </c>
      <c r="B17" s="1" t="s">
        <v>5</v>
      </c>
      <c r="C17" s="1" t="s">
        <v>189</v>
      </c>
      <c r="D17" s="8">
        <v>109.5</v>
      </c>
      <c r="F17" s="8">
        <v>21.9</v>
      </c>
      <c r="G17" s="8">
        <v>21.9</v>
      </c>
      <c r="H17" s="8">
        <v>21.9</v>
      </c>
      <c r="I17" s="8">
        <v>21.9</v>
      </c>
      <c r="J17" s="8">
        <v>21.9</v>
      </c>
      <c r="K17" s="8"/>
      <c r="L17" s="8"/>
      <c r="N17" s="8">
        <v>4</v>
      </c>
      <c r="O17" s="8">
        <v>4</v>
      </c>
      <c r="P17" s="8">
        <v>4</v>
      </c>
      <c r="Q17" s="8">
        <v>4</v>
      </c>
      <c r="R17" s="8">
        <v>4</v>
      </c>
      <c r="S17" s="29">
        <v>4</v>
      </c>
    </row>
    <row r="18" spans="1:19" ht="12.75">
      <c r="A18" s="22">
        <v>407650</v>
      </c>
      <c r="B18" s="1" t="s">
        <v>5</v>
      </c>
      <c r="C18" s="1" t="s">
        <v>189</v>
      </c>
      <c r="D18" s="8">
        <v>153.55</v>
      </c>
      <c r="F18" s="8">
        <v>23.15</v>
      </c>
      <c r="G18" s="8">
        <v>32.6</v>
      </c>
      <c r="H18" s="8">
        <v>32.6</v>
      </c>
      <c r="I18" s="8">
        <v>32.6</v>
      </c>
      <c r="J18" s="8">
        <v>32.6</v>
      </c>
      <c r="K18" s="8"/>
      <c r="L18" s="8"/>
      <c r="N18" s="8">
        <v>4</v>
      </c>
      <c r="O18" s="8">
        <v>5</v>
      </c>
      <c r="P18" s="8">
        <v>5</v>
      </c>
      <c r="Q18" s="8">
        <v>5</v>
      </c>
      <c r="R18" s="8">
        <v>5</v>
      </c>
      <c r="S18" s="29">
        <v>4.8</v>
      </c>
    </row>
    <row r="19" spans="1:19" ht="12.75">
      <c r="A19" s="22">
        <v>407750</v>
      </c>
      <c r="B19" s="1" t="s">
        <v>5</v>
      </c>
      <c r="C19" s="1" t="s">
        <v>189</v>
      </c>
      <c r="D19" s="8">
        <v>192</v>
      </c>
      <c r="F19" s="8">
        <v>38.4</v>
      </c>
      <c r="G19" s="8">
        <v>38.4</v>
      </c>
      <c r="H19" s="8">
        <v>38.4</v>
      </c>
      <c r="I19" s="8">
        <v>38.4</v>
      </c>
      <c r="J19" s="8">
        <v>38.4</v>
      </c>
      <c r="K19" s="8"/>
      <c r="L19" s="8"/>
      <c r="N19" s="8">
        <v>5</v>
      </c>
      <c r="O19" s="8">
        <v>5</v>
      </c>
      <c r="P19" s="8">
        <v>5</v>
      </c>
      <c r="Q19" s="8">
        <v>5</v>
      </c>
      <c r="R19" s="8">
        <v>5</v>
      </c>
      <c r="S19" s="29">
        <v>5</v>
      </c>
    </row>
    <row r="20" spans="1:19" ht="12.75">
      <c r="A20" s="22">
        <v>407800</v>
      </c>
      <c r="B20" s="1" t="s">
        <v>5</v>
      </c>
      <c r="C20" s="1" t="s">
        <v>189</v>
      </c>
      <c r="D20" s="8">
        <v>94.5</v>
      </c>
      <c r="F20" s="8">
        <v>18.9</v>
      </c>
      <c r="G20" s="8">
        <v>18.9</v>
      </c>
      <c r="H20" s="8">
        <v>18.9</v>
      </c>
      <c r="I20" s="8">
        <v>18.9</v>
      </c>
      <c r="J20" s="8">
        <v>18.9</v>
      </c>
      <c r="K20" s="8"/>
      <c r="L20" s="8"/>
      <c r="N20" s="8">
        <v>2</v>
      </c>
      <c r="O20" s="8">
        <v>2</v>
      </c>
      <c r="P20" s="8">
        <v>2</v>
      </c>
      <c r="Q20" s="8">
        <v>2</v>
      </c>
      <c r="R20" s="8">
        <v>2</v>
      </c>
      <c r="S20" s="29">
        <v>2</v>
      </c>
    </row>
    <row r="21" spans="1:19" ht="12.75">
      <c r="A21" s="22">
        <v>409250</v>
      </c>
      <c r="B21" s="1" t="s">
        <v>5</v>
      </c>
      <c r="C21" s="1" t="s">
        <v>189</v>
      </c>
      <c r="D21" s="8">
        <v>11.25</v>
      </c>
      <c r="F21" s="8">
        <v>2.25</v>
      </c>
      <c r="G21" s="8">
        <v>2.25</v>
      </c>
      <c r="H21" s="8">
        <v>2.25</v>
      </c>
      <c r="I21" s="8">
        <v>2.25</v>
      </c>
      <c r="J21" s="8">
        <v>2.25</v>
      </c>
      <c r="K21" s="8"/>
      <c r="L21" s="8"/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29">
        <v>1</v>
      </c>
    </row>
    <row r="22" spans="1:19" ht="12.75">
      <c r="A22" s="22">
        <v>500000</v>
      </c>
      <c r="B22" s="1" t="s">
        <v>0</v>
      </c>
      <c r="C22" s="1" t="s">
        <v>190</v>
      </c>
      <c r="D22" s="8">
        <v>25</v>
      </c>
      <c r="F22" s="8">
        <v>5</v>
      </c>
      <c r="G22" s="8">
        <v>5</v>
      </c>
      <c r="H22" s="8">
        <v>5</v>
      </c>
      <c r="I22" s="8">
        <v>5</v>
      </c>
      <c r="J22" s="8">
        <v>5</v>
      </c>
      <c r="K22" s="8"/>
      <c r="L22" s="8"/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29">
        <v>1</v>
      </c>
    </row>
    <row r="23" spans="1:19" ht="12.75">
      <c r="A23" s="22">
        <v>501000</v>
      </c>
      <c r="B23" s="1" t="s">
        <v>0</v>
      </c>
      <c r="C23" s="1" t="s">
        <v>190</v>
      </c>
      <c r="D23" s="8">
        <v>458</v>
      </c>
      <c r="F23" s="8">
        <v>91.6</v>
      </c>
      <c r="G23" s="8">
        <v>91.6</v>
      </c>
      <c r="H23" s="8">
        <v>91.6</v>
      </c>
      <c r="I23" s="8">
        <v>91.6</v>
      </c>
      <c r="J23" s="8">
        <v>91.6</v>
      </c>
      <c r="K23" s="8"/>
      <c r="L23" s="8"/>
      <c r="N23" s="8">
        <v>13</v>
      </c>
      <c r="O23" s="8">
        <v>13</v>
      </c>
      <c r="P23" s="8">
        <v>13</v>
      </c>
      <c r="Q23" s="8">
        <v>13</v>
      </c>
      <c r="R23" s="8">
        <v>13</v>
      </c>
      <c r="S23" s="29">
        <v>13</v>
      </c>
    </row>
    <row r="24" spans="1:19" ht="12.75">
      <c r="A24" s="22">
        <v>501200</v>
      </c>
      <c r="B24" s="1" t="s">
        <v>0</v>
      </c>
      <c r="C24" s="1" t="s">
        <v>190</v>
      </c>
      <c r="D24" s="8">
        <v>165</v>
      </c>
      <c r="F24" s="8">
        <v>34.5</v>
      </c>
      <c r="G24" s="8">
        <v>27</v>
      </c>
      <c r="H24" s="8">
        <v>34.5</v>
      </c>
      <c r="I24" s="8">
        <v>34.5</v>
      </c>
      <c r="J24" s="8">
        <v>34.5</v>
      </c>
      <c r="K24" s="8"/>
      <c r="L24" s="8"/>
      <c r="N24" s="8">
        <v>8</v>
      </c>
      <c r="O24" s="8">
        <v>8</v>
      </c>
      <c r="P24" s="8">
        <v>8</v>
      </c>
      <c r="Q24" s="8">
        <v>8</v>
      </c>
      <c r="R24" s="8">
        <v>8</v>
      </c>
      <c r="S24" s="29">
        <v>8</v>
      </c>
    </row>
    <row r="25" spans="1:19" ht="12.75">
      <c r="A25" s="22">
        <v>501500</v>
      </c>
      <c r="B25" s="1" t="s">
        <v>0</v>
      </c>
      <c r="C25" s="1" t="s">
        <v>190</v>
      </c>
      <c r="D25" s="8">
        <v>61.25</v>
      </c>
      <c r="F25" s="8">
        <v>12.25</v>
      </c>
      <c r="G25" s="8">
        <v>12.25</v>
      </c>
      <c r="H25" s="8">
        <v>12.25</v>
      </c>
      <c r="I25" s="8">
        <v>12.25</v>
      </c>
      <c r="J25" s="8">
        <v>12.25</v>
      </c>
      <c r="K25" s="8"/>
      <c r="L25" s="8"/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29">
        <v>3</v>
      </c>
    </row>
    <row r="26" spans="1:19" ht="12.75">
      <c r="A26" s="22">
        <v>502202</v>
      </c>
      <c r="B26" s="1" t="s">
        <v>0</v>
      </c>
      <c r="C26" s="1" t="s">
        <v>190</v>
      </c>
      <c r="D26" s="8">
        <v>41.25</v>
      </c>
      <c r="F26" s="8">
        <v>12.25</v>
      </c>
      <c r="G26" s="8">
        <v>7.25</v>
      </c>
      <c r="H26" s="8">
        <v>7.25</v>
      </c>
      <c r="I26" s="8">
        <v>7.25</v>
      </c>
      <c r="J26" s="8">
        <v>7.25</v>
      </c>
      <c r="K26" s="8"/>
      <c r="L26" s="8"/>
      <c r="N26" s="8">
        <v>3</v>
      </c>
      <c r="O26" s="8">
        <v>2</v>
      </c>
      <c r="P26" s="8">
        <v>2</v>
      </c>
      <c r="Q26" s="8">
        <v>2</v>
      </c>
      <c r="R26" s="8">
        <v>2</v>
      </c>
      <c r="S26" s="29">
        <v>2.2</v>
      </c>
    </row>
    <row r="27" spans="1:19" ht="12.75">
      <c r="A27" s="22">
        <v>506000</v>
      </c>
      <c r="B27" s="1" t="s">
        <v>0</v>
      </c>
      <c r="C27" s="1" t="s">
        <v>190</v>
      </c>
      <c r="D27" s="8">
        <v>21.25</v>
      </c>
      <c r="F27" s="8">
        <v>4.25</v>
      </c>
      <c r="G27" s="8">
        <v>4.25</v>
      </c>
      <c r="H27" s="8">
        <v>4.25</v>
      </c>
      <c r="I27" s="8">
        <v>4.25</v>
      </c>
      <c r="J27" s="8">
        <v>4.25</v>
      </c>
      <c r="K27" s="8"/>
      <c r="L27" s="8"/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29">
        <v>1</v>
      </c>
    </row>
    <row r="28" spans="1:19" ht="12.75">
      <c r="A28" s="22">
        <v>507000</v>
      </c>
      <c r="B28" s="1" t="s">
        <v>0</v>
      </c>
      <c r="C28" s="1" t="s">
        <v>190</v>
      </c>
      <c r="D28" s="8">
        <v>35</v>
      </c>
      <c r="F28" s="8">
        <v>7</v>
      </c>
      <c r="G28" s="8">
        <v>7</v>
      </c>
      <c r="H28" s="8">
        <v>7</v>
      </c>
      <c r="I28" s="8">
        <v>7</v>
      </c>
      <c r="J28" s="8">
        <v>7</v>
      </c>
      <c r="K28" s="8"/>
      <c r="L28" s="8"/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29">
        <v>1</v>
      </c>
    </row>
    <row r="29" spans="1:19" ht="12.75">
      <c r="A29" s="22">
        <v>509600</v>
      </c>
      <c r="B29" s="1" t="s">
        <v>0</v>
      </c>
      <c r="C29" s="1" t="s">
        <v>190</v>
      </c>
      <c r="D29" s="8">
        <v>25</v>
      </c>
      <c r="F29" s="8">
        <v>5</v>
      </c>
      <c r="G29" s="8">
        <v>5</v>
      </c>
      <c r="H29" s="8">
        <v>5</v>
      </c>
      <c r="I29" s="8">
        <v>5</v>
      </c>
      <c r="J29" s="8">
        <v>5</v>
      </c>
      <c r="K29" s="8"/>
      <c r="L29" s="8"/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29">
        <v>1</v>
      </c>
    </row>
    <row r="30" spans="1:19" ht="12.75">
      <c r="A30" s="22">
        <v>703001</v>
      </c>
      <c r="B30" s="1" t="s">
        <v>7</v>
      </c>
      <c r="C30" s="1" t="s">
        <v>9</v>
      </c>
      <c r="D30" s="8">
        <v>75</v>
      </c>
      <c r="F30" s="8">
        <v>15</v>
      </c>
      <c r="G30" s="8">
        <v>15</v>
      </c>
      <c r="H30" s="8">
        <v>15</v>
      </c>
      <c r="I30" s="8">
        <v>15</v>
      </c>
      <c r="J30" s="8">
        <v>15</v>
      </c>
      <c r="K30" s="8"/>
      <c r="L30" s="8"/>
      <c r="N30" s="8">
        <v>3</v>
      </c>
      <c r="O30" s="8">
        <v>3</v>
      </c>
      <c r="P30" s="8">
        <v>3</v>
      </c>
      <c r="Q30" s="8">
        <v>3</v>
      </c>
      <c r="R30" s="8">
        <v>3</v>
      </c>
      <c r="S30" s="29">
        <v>3</v>
      </c>
    </row>
    <row r="31" spans="1:19" ht="12.75">
      <c r="A31" s="22">
        <v>709525</v>
      </c>
      <c r="B31" s="1" t="s">
        <v>3</v>
      </c>
      <c r="C31" s="1" t="s">
        <v>194</v>
      </c>
      <c r="D31" s="8">
        <v>-44.37</v>
      </c>
      <c r="F31" s="8">
        <v>-7.5</v>
      </c>
      <c r="G31" s="8">
        <v>5.63</v>
      </c>
      <c r="H31" s="8">
        <v>-37.5</v>
      </c>
      <c r="I31" s="8">
        <v>5</v>
      </c>
      <c r="J31" s="8">
        <v>-10</v>
      </c>
      <c r="K31" s="8"/>
      <c r="L31" s="8"/>
      <c r="N31" s="8">
        <v>0</v>
      </c>
      <c r="O31" s="8">
        <v>1</v>
      </c>
      <c r="P31" s="8">
        <v>0</v>
      </c>
      <c r="Q31" s="8">
        <v>1</v>
      </c>
      <c r="R31" s="8">
        <v>1</v>
      </c>
      <c r="S31" s="29">
        <v>0.6</v>
      </c>
    </row>
    <row r="32" spans="1:19" ht="12.75">
      <c r="A32" s="22">
        <v>802000</v>
      </c>
      <c r="B32" s="1" t="s">
        <v>6</v>
      </c>
      <c r="C32" s="1" t="s">
        <v>195</v>
      </c>
      <c r="D32" s="8">
        <v>145</v>
      </c>
      <c r="F32" s="8">
        <v>28</v>
      </c>
      <c r="G32" s="8">
        <v>28</v>
      </c>
      <c r="H32" s="8">
        <v>28</v>
      </c>
      <c r="I32" s="8">
        <v>28</v>
      </c>
      <c r="J32" s="8">
        <v>33</v>
      </c>
      <c r="K32" s="8"/>
      <c r="L32" s="8"/>
      <c r="N32" s="8">
        <v>10</v>
      </c>
      <c r="O32" s="8">
        <v>10</v>
      </c>
      <c r="P32" s="8">
        <v>10</v>
      </c>
      <c r="Q32" s="8">
        <v>10</v>
      </c>
      <c r="R32" s="8">
        <v>11</v>
      </c>
      <c r="S32" s="29">
        <v>10.2</v>
      </c>
    </row>
    <row r="33" spans="1:19" ht="12.75">
      <c r="A33" s="22">
        <v>901000</v>
      </c>
      <c r="B33" s="1" t="s">
        <v>2</v>
      </c>
      <c r="C33" s="1" t="s">
        <v>191</v>
      </c>
      <c r="D33" s="8">
        <v>11.25</v>
      </c>
      <c r="F33" s="8">
        <v>2.25</v>
      </c>
      <c r="G33" s="8">
        <v>2.25</v>
      </c>
      <c r="H33" s="8">
        <v>2.25</v>
      </c>
      <c r="I33" s="8">
        <v>2.25</v>
      </c>
      <c r="J33" s="8">
        <v>2.25</v>
      </c>
      <c r="K33" s="8"/>
      <c r="L33" s="8"/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29">
        <v>1</v>
      </c>
    </row>
    <row r="34" spans="1:19" ht="12.75">
      <c r="A34" s="22">
        <v>902201</v>
      </c>
      <c r="B34" s="1" t="s">
        <v>3</v>
      </c>
      <c r="C34" s="1" t="s">
        <v>193</v>
      </c>
      <c r="D34" s="8">
        <v>50</v>
      </c>
      <c r="F34" s="8">
        <v>10</v>
      </c>
      <c r="G34" s="8">
        <v>10</v>
      </c>
      <c r="H34" s="8">
        <v>10</v>
      </c>
      <c r="I34" s="8">
        <v>10</v>
      </c>
      <c r="J34" s="8">
        <v>10</v>
      </c>
      <c r="K34" s="8"/>
      <c r="L34" s="8"/>
      <c r="N34" s="8">
        <v>2</v>
      </c>
      <c r="O34" s="8">
        <v>2</v>
      </c>
      <c r="P34" s="8">
        <v>2</v>
      </c>
      <c r="Q34" s="8">
        <v>2</v>
      </c>
      <c r="R34" s="8">
        <v>2</v>
      </c>
      <c r="S34" s="29">
        <v>2</v>
      </c>
    </row>
    <row r="35" spans="1:19" ht="12.75">
      <c r="A35" s="22">
        <v>902204</v>
      </c>
      <c r="B35" s="1" t="s">
        <v>3</v>
      </c>
      <c r="C35" s="1" t="s">
        <v>193</v>
      </c>
      <c r="D35" s="8">
        <v>25</v>
      </c>
      <c r="F35" s="8">
        <v>5</v>
      </c>
      <c r="G35" s="8">
        <v>5</v>
      </c>
      <c r="H35" s="8">
        <v>5</v>
      </c>
      <c r="I35" s="8">
        <v>5</v>
      </c>
      <c r="J35" s="8">
        <v>5</v>
      </c>
      <c r="K35" s="8"/>
      <c r="L35" s="8"/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29">
        <v>1</v>
      </c>
    </row>
    <row r="36" spans="1:19" ht="12.75">
      <c r="A36" s="22">
        <v>902206</v>
      </c>
      <c r="B36" s="1" t="s">
        <v>3</v>
      </c>
      <c r="C36" s="1" t="s">
        <v>193</v>
      </c>
      <c r="D36" s="8">
        <v>32.5</v>
      </c>
      <c r="F36" s="8">
        <v>5</v>
      </c>
      <c r="G36" s="8">
        <v>5</v>
      </c>
      <c r="H36" s="8">
        <v>5</v>
      </c>
      <c r="I36" s="8">
        <v>5</v>
      </c>
      <c r="J36" s="8">
        <v>12.5</v>
      </c>
      <c r="K36" s="8"/>
      <c r="L36" s="8"/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29">
        <v>1</v>
      </c>
    </row>
    <row r="37" spans="1:19" ht="12.75">
      <c r="A37" s="22">
        <v>902209</v>
      </c>
      <c r="B37" s="1" t="s">
        <v>3</v>
      </c>
      <c r="C37" s="1" t="s">
        <v>193</v>
      </c>
      <c r="D37" s="8">
        <v>25</v>
      </c>
      <c r="F37" s="8">
        <v>5</v>
      </c>
      <c r="G37" s="8">
        <v>5</v>
      </c>
      <c r="H37" s="8">
        <v>5</v>
      </c>
      <c r="I37" s="8">
        <v>5</v>
      </c>
      <c r="J37" s="8">
        <v>5</v>
      </c>
      <c r="K37" s="8"/>
      <c r="L37" s="8"/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29">
        <v>1</v>
      </c>
    </row>
    <row r="38" spans="1:19" ht="12.75">
      <c r="A38" s="22">
        <v>903200</v>
      </c>
      <c r="B38" s="1" t="s">
        <v>2</v>
      </c>
      <c r="C38" s="1" t="s">
        <v>191</v>
      </c>
      <c r="D38" s="8">
        <v>33.75</v>
      </c>
      <c r="F38" s="8">
        <v>6.75</v>
      </c>
      <c r="G38" s="8">
        <v>6.75</v>
      </c>
      <c r="H38" s="8">
        <v>6.75</v>
      </c>
      <c r="I38" s="8">
        <v>6.75</v>
      </c>
      <c r="J38" s="8">
        <v>6.75</v>
      </c>
      <c r="K38" s="8"/>
      <c r="L38" s="8"/>
      <c r="N38" s="8">
        <v>3</v>
      </c>
      <c r="O38" s="8">
        <v>3</v>
      </c>
      <c r="P38" s="8">
        <v>3</v>
      </c>
      <c r="Q38" s="8">
        <v>3</v>
      </c>
      <c r="R38" s="8">
        <v>3</v>
      </c>
      <c r="S38" s="29">
        <v>3</v>
      </c>
    </row>
    <row r="39" spans="1:19" ht="12.75">
      <c r="A39" s="22" t="s">
        <v>64</v>
      </c>
      <c r="B39" s="1" t="s">
        <v>1</v>
      </c>
      <c r="C39" s="1" t="s">
        <v>188</v>
      </c>
      <c r="D39" s="8">
        <v>7.16</v>
      </c>
      <c r="F39" s="8">
        <v>0</v>
      </c>
      <c r="G39" s="8">
        <v>0</v>
      </c>
      <c r="H39" s="8">
        <v>0</v>
      </c>
      <c r="I39" s="8">
        <v>7.5</v>
      </c>
      <c r="J39" s="8">
        <v>-0.34</v>
      </c>
      <c r="K39" s="8"/>
      <c r="L39" s="8"/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29">
        <v>0.2</v>
      </c>
    </row>
    <row r="40" spans="1:19" ht="12.75">
      <c r="A40" s="22" t="s">
        <v>66</v>
      </c>
      <c r="B40" s="1" t="s">
        <v>1</v>
      </c>
      <c r="C40" s="1" t="s">
        <v>188</v>
      </c>
      <c r="D40" s="8">
        <v>110.05</v>
      </c>
      <c r="F40" s="8">
        <v>20.75</v>
      </c>
      <c r="G40" s="8">
        <v>20.75</v>
      </c>
      <c r="H40" s="8">
        <v>20.75</v>
      </c>
      <c r="I40" s="8">
        <v>28.25</v>
      </c>
      <c r="J40" s="8">
        <v>19.55</v>
      </c>
      <c r="K40" s="8"/>
      <c r="L40" s="8"/>
      <c r="N40" s="8">
        <v>8</v>
      </c>
      <c r="O40" s="8">
        <v>8</v>
      </c>
      <c r="P40" s="8">
        <v>8</v>
      </c>
      <c r="Q40" s="8">
        <v>9</v>
      </c>
      <c r="R40" s="8">
        <v>8</v>
      </c>
      <c r="S40" s="29">
        <v>8.2</v>
      </c>
    </row>
    <row r="41" spans="1:19" ht="12.75">
      <c r="A41" s="22" t="s">
        <v>67</v>
      </c>
      <c r="B41" s="1" t="s">
        <v>1</v>
      </c>
      <c r="C41" s="1" t="s">
        <v>188</v>
      </c>
      <c r="D41" s="8">
        <v>96.47</v>
      </c>
      <c r="F41" s="8">
        <v>12.27</v>
      </c>
      <c r="G41" s="8">
        <v>16.25</v>
      </c>
      <c r="H41" s="8">
        <v>16.25</v>
      </c>
      <c r="I41" s="8">
        <v>26.45</v>
      </c>
      <c r="J41" s="8">
        <v>25.25</v>
      </c>
      <c r="K41" s="8"/>
      <c r="L41" s="8"/>
      <c r="N41" s="8">
        <v>6</v>
      </c>
      <c r="O41" s="8">
        <v>6</v>
      </c>
      <c r="P41" s="8">
        <v>6</v>
      </c>
      <c r="Q41" s="8">
        <v>8</v>
      </c>
      <c r="R41" s="8">
        <v>7</v>
      </c>
      <c r="S41" s="29">
        <v>6.6</v>
      </c>
    </row>
    <row r="42" spans="1:19" ht="12.75">
      <c r="A42" s="22" t="s">
        <v>73</v>
      </c>
      <c r="B42" s="1" t="s">
        <v>1</v>
      </c>
      <c r="C42" s="1" t="s">
        <v>188</v>
      </c>
      <c r="D42" s="8">
        <v>7.35</v>
      </c>
      <c r="F42" s="8">
        <v>0</v>
      </c>
      <c r="G42" s="8">
        <v>0</v>
      </c>
      <c r="H42" s="8">
        <v>0</v>
      </c>
      <c r="I42" s="8">
        <v>7.5</v>
      </c>
      <c r="J42" s="8">
        <v>-0.15</v>
      </c>
      <c r="K42" s="8"/>
      <c r="L42" s="8"/>
      <c r="N42" s="8">
        <v>0</v>
      </c>
      <c r="O42" s="8">
        <v>0</v>
      </c>
      <c r="P42" s="8">
        <v>0</v>
      </c>
      <c r="Q42" s="8">
        <v>1</v>
      </c>
      <c r="R42" s="8">
        <v>0</v>
      </c>
      <c r="S42" s="29">
        <v>0.2</v>
      </c>
    </row>
    <row r="43" spans="1:19" ht="12.75">
      <c r="A43" s="22" t="s">
        <v>76</v>
      </c>
      <c r="B43" s="1" t="s">
        <v>1</v>
      </c>
      <c r="C43" s="1" t="s">
        <v>188</v>
      </c>
      <c r="D43" s="8">
        <v>10.05</v>
      </c>
      <c r="F43" s="8">
        <v>5.63</v>
      </c>
      <c r="G43" s="8">
        <v>-2.33</v>
      </c>
      <c r="H43" s="8">
        <v>2.25</v>
      </c>
      <c r="I43" s="8">
        <v>2.25</v>
      </c>
      <c r="J43" s="8">
        <v>2.25</v>
      </c>
      <c r="K43" s="8"/>
      <c r="L43" s="8"/>
      <c r="N43" s="8">
        <v>1</v>
      </c>
      <c r="O43" s="8">
        <v>0</v>
      </c>
      <c r="P43" s="8">
        <v>1</v>
      </c>
      <c r="Q43" s="8">
        <v>1</v>
      </c>
      <c r="R43" s="8">
        <v>1</v>
      </c>
      <c r="S43" s="29">
        <v>0.8</v>
      </c>
    </row>
    <row r="44" spans="1:19" ht="12.75">
      <c r="A44" s="22" t="s">
        <v>132</v>
      </c>
      <c r="B44" s="1" t="s">
        <v>1</v>
      </c>
      <c r="C44" s="1" t="s">
        <v>188</v>
      </c>
      <c r="D44" s="8">
        <v>11.25</v>
      </c>
      <c r="F44" s="8">
        <v>2.25</v>
      </c>
      <c r="G44" s="8">
        <v>2.25</v>
      </c>
      <c r="H44" s="8">
        <v>2.25</v>
      </c>
      <c r="I44" s="8">
        <v>2.25</v>
      </c>
      <c r="J44" s="8">
        <v>2.25</v>
      </c>
      <c r="K44" s="8"/>
      <c r="L44" s="8"/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29">
        <v>1</v>
      </c>
    </row>
    <row r="45" spans="1:19" ht="12.75">
      <c r="A45" s="22" t="s">
        <v>133</v>
      </c>
      <c r="B45" s="1" t="s">
        <v>1</v>
      </c>
      <c r="C45" s="1" t="s">
        <v>188</v>
      </c>
      <c r="D45" s="8">
        <v>11.25</v>
      </c>
      <c r="F45" s="8">
        <v>2.25</v>
      </c>
      <c r="G45" s="8">
        <v>2.25</v>
      </c>
      <c r="H45" s="8">
        <v>2.25</v>
      </c>
      <c r="I45" s="8">
        <v>2.25</v>
      </c>
      <c r="J45" s="8">
        <v>2.25</v>
      </c>
      <c r="K45" s="8"/>
      <c r="L45" s="8"/>
      <c r="N45" s="8">
        <v>1</v>
      </c>
      <c r="O45" s="8">
        <v>1</v>
      </c>
      <c r="P45" s="8">
        <v>1</v>
      </c>
      <c r="Q45" s="8">
        <v>1</v>
      </c>
      <c r="R45" s="8">
        <v>1</v>
      </c>
      <c r="S45" s="29">
        <v>1</v>
      </c>
    </row>
    <row r="46" spans="1:19" ht="12.75">
      <c r="A46" s="22" t="s">
        <v>105</v>
      </c>
      <c r="B46" s="1" t="s">
        <v>1</v>
      </c>
      <c r="C46" s="1" t="s">
        <v>188</v>
      </c>
      <c r="D46" s="8">
        <v>36.25</v>
      </c>
      <c r="F46" s="8">
        <v>7.25</v>
      </c>
      <c r="G46" s="8">
        <v>7.25</v>
      </c>
      <c r="H46" s="8">
        <v>7.25</v>
      </c>
      <c r="I46" s="8">
        <v>7.25</v>
      </c>
      <c r="J46" s="8">
        <v>7.25</v>
      </c>
      <c r="K46" s="8"/>
      <c r="L46" s="8"/>
      <c r="N46" s="8">
        <v>2</v>
      </c>
      <c r="O46" s="8">
        <v>2</v>
      </c>
      <c r="P46" s="8">
        <v>2</v>
      </c>
      <c r="Q46" s="8">
        <v>2</v>
      </c>
      <c r="R46" s="8">
        <v>2</v>
      </c>
      <c r="S46" s="29">
        <v>2</v>
      </c>
    </row>
    <row r="47" spans="1:19" ht="12.75">
      <c r="A47" s="22" t="s">
        <v>108</v>
      </c>
      <c r="B47" s="1" t="s">
        <v>1</v>
      </c>
      <c r="C47" s="1" t="s">
        <v>188</v>
      </c>
      <c r="D47" s="8">
        <v>13.05</v>
      </c>
      <c r="F47" s="8">
        <v>0</v>
      </c>
      <c r="G47" s="8">
        <v>0</v>
      </c>
      <c r="H47" s="8">
        <v>2.25</v>
      </c>
      <c r="I47" s="8">
        <v>9.75</v>
      </c>
      <c r="J47" s="8">
        <v>1.05</v>
      </c>
      <c r="K47" s="8"/>
      <c r="L47" s="8"/>
      <c r="N47" s="8">
        <v>0</v>
      </c>
      <c r="O47" s="8">
        <v>0</v>
      </c>
      <c r="P47" s="8">
        <v>1</v>
      </c>
      <c r="Q47" s="8">
        <v>2</v>
      </c>
      <c r="R47" s="8">
        <v>1</v>
      </c>
      <c r="S47" s="29">
        <v>0.8</v>
      </c>
    </row>
    <row r="49" spans="4:19" ht="12.75">
      <c r="D49" s="8">
        <f>SUM(D3:D47)</f>
        <v>3234.9300000000003</v>
      </c>
      <c r="F49" s="8">
        <f>SUM(F3:F47)</f>
        <v>633.9999999999999</v>
      </c>
      <c r="G49" s="8">
        <f>SUM(G3:G47)</f>
        <v>640.0999999999999</v>
      </c>
      <c r="H49" s="8">
        <f>SUM(H3:H47)</f>
        <v>603.8</v>
      </c>
      <c r="I49" s="8">
        <f>SUM(I3:I47)</f>
        <v>701.87</v>
      </c>
      <c r="J49" s="8">
        <f>SUM(J3:J47)</f>
        <v>655.1599999999999</v>
      </c>
      <c r="K49" s="8"/>
      <c r="L49" s="8">
        <f>SUM(F49:K49)</f>
        <v>3234.93</v>
      </c>
      <c r="N49" s="8">
        <f aca="true" t="shared" si="0" ref="N49:S49">SUM(N3:N47)</f>
        <v>133</v>
      </c>
      <c r="O49" s="8">
        <f t="shared" si="0"/>
        <v>133</v>
      </c>
      <c r="P49" s="8">
        <f t="shared" si="0"/>
        <v>134</v>
      </c>
      <c r="Q49" s="8">
        <f t="shared" si="0"/>
        <v>141</v>
      </c>
      <c r="R49" s="8">
        <f t="shared" si="0"/>
        <v>136</v>
      </c>
      <c r="S49" s="8">
        <f t="shared" si="0"/>
        <v>135.4</v>
      </c>
    </row>
    <row r="51" spans="4:18" ht="12.75">
      <c r="D51" s="8">
        <f>'[11]NOV12'!X5+'[11]OCT12'!X5+'[11]SEP12'!X5+'[11]AUG12'!X5+'[11]JUL12'!X5</f>
        <v>-3234.93</v>
      </c>
      <c r="F51" s="8">
        <f>'[11]NOV12'!Y6</f>
        <v>633.9999999999997</v>
      </c>
      <c r="G51" s="8">
        <f>'[11]OCT12'!Y6</f>
        <v>640.0999999999997</v>
      </c>
      <c r="H51" s="8">
        <f>'[11]SEP12'!Y6</f>
        <v>603.7999999999997</v>
      </c>
      <c r="I51" s="14">
        <f>'[11]AUG12'!Y6</f>
        <v>701.8699999999998</v>
      </c>
      <c r="J51" s="6">
        <f>'[11]JUL12'!Y6</f>
        <v>655.1599999999997</v>
      </c>
      <c r="L51" s="13">
        <f>SUM(F51:K51)</f>
        <v>3234.929999999999</v>
      </c>
      <c r="N51" s="30">
        <f>F49/N49</f>
        <v>4.766917293233082</v>
      </c>
      <c r="O51" s="31">
        <f>G49/O49</f>
        <v>4.8127819548872175</v>
      </c>
      <c r="P51" s="31">
        <f>H49/P49</f>
        <v>4.505970149253731</v>
      </c>
      <c r="Q51" s="31">
        <f>I49/Q49</f>
        <v>4.977801418439716</v>
      </c>
      <c r="R51" s="32">
        <f>J49/R49</f>
        <v>4.81735294117647</v>
      </c>
    </row>
    <row r="52" spans="4:10" ht="12.75">
      <c r="D52" s="8">
        <f>D49+D51</f>
        <v>0</v>
      </c>
      <c r="F52" s="6">
        <f>F49-F51</f>
        <v>0</v>
      </c>
      <c r="G52" s="6">
        <f>G49-G51</f>
        <v>0</v>
      </c>
      <c r="H52" s="6">
        <f>H49-H51</f>
        <v>0</v>
      </c>
      <c r="I52" s="6">
        <f>I49-I51</f>
        <v>0</v>
      </c>
      <c r="J52" s="6">
        <f>J49-J51</f>
        <v>0</v>
      </c>
    </row>
    <row r="53" ht="12.75">
      <c r="I53" s="8"/>
    </row>
    <row r="54" ht="12.75">
      <c r="D54" s="8">
        <f>'[11]NOV12'!Y6+'[11]OCT12'!Y6+'[11]SEP12'!Y6+'[11]AUG12'!Y6+'[11]JUL12'!Y6</f>
        <v>3234.929999999999</v>
      </c>
    </row>
    <row r="55" spans="4:9" ht="12.75">
      <c r="D55" s="8">
        <f>D51+D54</f>
        <v>0</v>
      </c>
      <c r="I55" s="6"/>
    </row>
    <row r="60" spans="2:4" ht="12.75">
      <c r="B60" s="16" t="s">
        <v>16</v>
      </c>
      <c r="C60" s="5" t="s">
        <v>130</v>
      </c>
      <c r="D60" s="5" t="s">
        <v>184</v>
      </c>
    </row>
    <row r="61" spans="2:4" ht="12.75">
      <c r="B61" s="17" t="s">
        <v>0</v>
      </c>
      <c r="C61" s="9">
        <f aca="true" t="shared" si="1" ref="C61:C69">SUMIF($B$3:$B$56,B61,$D$3:$D$56)</f>
        <v>831.75</v>
      </c>
      <c r="D61" s="9">
        <f aca="true" t="shared" si="2" ref="D61:D69">SUMIF($B$3:$B$56,B61,$S$3:$S$56)</f>
        <v>30.2</v>
      </c>
    </row>
    <row r="62" spans="2:4" ht="12.75">
      <c r="B62" s="17" t="s">
        <v>1</v>
      </c>
      <c r="C62" s="9">
        <f t="shared" si="1"/>
        <v>302.88000000000005</v>
      </c>
      <c r="D62" s="9">
        <f t="shared" si="2"/>
        <v>20.8</v>
      </c>
    </row>
    <row r="63" spans="2:4" ht="12.75">
      <c r="B63" s="17" t="s">
        <v>2</v>
      </c>
      <c r="C63" s="9">
        <f>SUMIF($B$3:$B$56,B63,$D$3:$D$56)</f>
        <v>45</v>
      </c>
      <c r="D63" s="9">
        <f t="shared" si="2"/>
        <v>4</v>
      </c>
    </row>
    <row r="64" spans="2:4" ht="12.75">
      <c r="B64" s="17" t="s">
        <v>3</v>
      </c>
      <c r="C64" s="9">
        <f t="shared" si="1"/>
        <v>88.13</v>
      </c>
      <c r="D64" s="9">
        <f t="shared" si="2"/>
        <v>5.6</v>
      </c>
    </row>
    <row r="65" spans="2:4" ht="12.75">
      <c r="B65" s="17" t="s">
        <v>4</v>
      </c>
      <c r="C65" s="9">
        <f t="shared" si="1"/>
        <v>0</v>
      </c>
      <c r="D65" s="9">
        <f t="shared" si="2"/>
        <v>0</v>
      </c>
    </row>
    <row r="66" spans="2:4" ht="12.75">
      <c r="B66" s="17" t="s">
        <v>8</v>
      </c>
      <c r="C66" s="9">
        <f t="shared" si="1"/>
        <v>58.75</v>
      </c>
      <c r="D66" s="9">
        <f t="shared" si="2"/>
        <v>4</v>
      </c>
    </row>
    <row r="67" spans="2:4" ht="12.75">
      <c r="B67" s="17" t="s">
        <v>5</v>
      </c>
      <c r="C67" s="9">
        <f t="shared" si="1"/>
        <v>1677.1699999999998</v>
      </c>
      <c r="D67" s="9">
        <f t="shared" si="2"/>
        <v>56.599999999999994</v>
      </c>
    </row>
    <row r="68" spans="2:4" ht="12.75">
      <c r="B68" s="17" t="s">
        <v>6</v>
      </c>
      <c r="C68" s="9">
        <f t="shared" si="1"/>
        <v>145</v>
      </c>
      <c r="D68" s="9">
        <f t="shared" si="2"/>
        <v>10.2</v>
      </c>
    </row>
    <row r="69" spans="2:5" ht="15">
      <c r="B69" s="17" t="s">
        <v>7</v>
      </c>
      <c r="C69" s="18">
        <f t="shared" si="1"/>
        <v>86.25</v>
      </c>
      <c r="D69" s="18">
        <f t="shared" si="2"/>
        <v>4</v>
      </c>
      <c r="E69" s="6"/>
    </row>
    <row r="70" spans="2:4" ht="12.75">
      <c r="B70" s="19" t="s">
        <v>131</v>
      </c>
      <c r="C70" s="20">
        <f>SUM(C61:C69)</f>
        <v>3234.9300000000003</v>
      </c>
      <c r="D70" s="20">
        <f>SUM(D61:D69)</f>
        <v>135.39999999999998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 Health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Brower</dc:creator>
  <cp:keywords/>
  <dc:description/>
  <cp:lastModifiedBy>neburkjz</cp:lastModifiedBy>
  <dcterms:created xsi:type="dcterms:W3CDTF">2012-12-13T21:00:44Z</dcterms:created>
  <dcterms:modified xsi:type="dcterms:W3CDTF">2012-12-15T00:51:04Z</dcterms:modified>
  <cp:category/>
  <cp:version/>
  <cp:contentType/>
  <cp:contentStatus/>
</cp:coreProperties>
</file>