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3\DCM\DCA Director\Budget\FY 2019\FY19 Rate Dev\Published Rate Sheets\"/>
    </mc:Choice>
  </mc:AlternateContent>
  <bookViews>
    <workbookView xWindow="0" yWindow="0" windowWidth="11880" windowHeight="2055" tabRatio="878" firstSheet="1" activeTab="1"/>
  </bookViews>
  <sheets>
    <sheet name="Distribution Instructions" sheetId="38" state="hidden" r:id="rId1"/>
    <sheet name="Workbook Overview" sheetId="59" r:id="rId2"/>
    <sheet name="FY2019 Distribution Summary" sheetId="58" r:id="rId3"/>
    <sheet name=" FY2019 Distribution Detail" sheetId="52" r:id="rId4"/>
    <sheet name="FY2019 Distribution Rates" sheetId="60" r:id="rId5"/>
    <sheet name="Dist BWC BuyDown Methodology" sheetId="48" r:id="rId6"/>
    <sheet name="FY17 Care Oregon" sheetId="54" state="hidden" r:id="rId7"/>
    <sheet name=" FY2019 Distribution ISR" sheetId="1" state="hidden" r:id="rId8"/>
    <sheet name="Stop % Confirmation " sheetId="47" state="hidden" r:id="rId9"/>
    <sheet name="Floor Stop % 2017.10.25" sheetId="46" state="hidden" r:id="rId10"/>
  </sheets>
  <externalReferences>
    <externalReference r:id="rId11"/>
    <externalReference r:id="rId12"/>
    <externalReference r:id="rId13"/>
  </externalReferences>
  <definedNames>
    <definedName name="_xlnm._FilterDatabase" localSheetId="3" hidden="1">' FY2019 Distribution Detail'!$A$1:$AI$240</definedName>
    <definedName name="_xlnm._FilterDatabase" localSheetId="7" hidden="1">' FY2019 Distribution ISR'!$A$2:$AG$245</definedName>
    <definedName name="_xlnm._FilterDatabase" localSheetId="9" hidden="1">'Floor Stop % 2017.10.25'!$A$1:$AI$327</definedName>
    <definedName name="_xlnm._FilterDatabase" localSheetId="6" hidden="1">'FY17 Care Oregon'!$A$11:$Q$138</definedName>
    <definedName name="_Order1" hidden="1">255</definedName>
    <definedName name="_Sort" localSheetId="3" hidden="1">#REF!</definedName>
    <definedName name="_Sort" localSheetId="9" hidden="1">#REF!</definedName>
    <definedName name="_Sort" localSheetId="4" hidden="1">#REF!</definedName>
    <definedName name="_Sort" localSheetId="2" hidden="1">#REF!</definedName>
    <definedName name="_Sort" localSheetId="1" hidden="1">#REF!</definedName>
    <definedName name="_Sort" hidden="1">#REF!</definedName>
    <definedName name="DATA1">'[1]Dist Driver FY17 Temp Hrs'!$A$2:$A$118</definedName>
    <definedName name="DATA10">'[1]Dist Driver FY17 Temp Hrs'!$J$2:$J$118</definedName>
    <definedName name="DATA11">'[1]Dist Driver FY17 Temp Hrs'!$K$2:$K$118</definedName>
    <definedName name="DATA12">'[1]Dist Driver FY17 Temp Hrs'!$L$2:$L$118</definedName>
    <definedName name="DATA13">'[1]Dist Driver FY17 Temp Hrs'!$M$2:$M$118</definedName>
    <definedName name="DATA14">'[1]Dist Driver FY17 Temp Hrs'!$N$2:$N$118</definedName>
    <definedName name="DATA15">'[1]Dist Driver FY17 Temp Hrs'!$O$2:$O$118</definedName>
    <definedName name="DATA2">'[1]Dist Driver FY17 Temp Hrs'!$B$2:$B$118</definedName>
    <definedName name="DATA3">'[1]Dist Driver FY17 Temp Hrs'!$C$2:$C$118</definedName>
    <definedName name="DATA4">'[1]Dist Driver FY17 Temp Hrs'!$D$2:$D$118</definedName>
    <definedName name="DATA5">'[1]Dist Driver FY17 Temp Hrs'!$E$2:$E$118</definedName>
    <definedName name="DATA6">'[1]Dist Driver FY17 Temp Hrs'!$F$2:$F$118</definedName>
    <definedName name="DATA7">'[1]Dist Driver FY17 Temp Hrs'!$G$2:$G$118</definedName>
    <definedName name="DATA8">'[1]Dist Driver FY17 Temp Hrs'!$H$2:$H$118</definedName>
    <definedName name="DATA9">'[1]Dist Driver FY17 Temp Hrs'!$I$2:$I$118</definedName>
    <definedName name="MCSO1" localSheetId="3" hidden="1">[2]DOH!#REF!</definedName>
    <definedName name="MCSO1" localSheetId="9" hidden="1">[2]DOH!#REF!</definedName>
    <definedName name="MCSO1" localSheetId="4" hidden="1">[2]DOH!#REF!</definedName>
    <definedName name="MCSO1" localSheetId="2" hidden="1">[2]DOH!#REF!</definedName>
    <definedName name="MCSO1" localSheetId="1" hidden="1">[2]DOH!#REF!</definedName>
    <definedName name="MCSO1" hidden="1">[2]DOH!#REF!</definedName>
    <definedName name="MCSO2" localSheetId="3" hidden="1">[3]DOH!#REF!</definedName>
    <definedName name="MCSO2" localSheetId="9" hidden="1">[3]DOH!#REF!</definedName>
    <definedName name="MCSO2" localSheetId="2" hidden="1">[3]DOH!#REF!</definedName>
    <definedName name="MCSO2" hidden="1">[3]DOH!#REF!</definedName>
    <definedName name="_xlnm.Print_Area" localSheetId="3">' FY2019 Distribution Detail'!$A$1:$AI$240</definedName>
    <definedName name="_xlnm.Print_Area" localSheetId="7">' FY2019 Distribution ISR'!$A$2:$S$240</definedName>
    <definedName name="_xlnm.Print_Area" localSheetId="5">'Dist BWC BuyDown Methodology'!$A$1:$B$22</definedName>
    <definedName name="_xlnm.Print_Area" localSheetId="0">'Distribution Instructions'!$B$1:$B$34</definedName>
    <definedName name="_xlnm.Print_Area" localSheetId="9">'Floor Stop % 2017.10.25'!$A$1:$V$327</definedName>
    <definedName name="_xlnm.Print_Area" localSheetId="2">'FY2019 Distribution Summary'!$A$1:$Y$14</definedName>
    <definedName name="_xlnm.Print_Area" localSheetId="1">'Workbook Overview'!$A$1:$C$30</definedName>
    <definedName name="_xlnm.Print_Titles" localSheetId="7">' FY2019 Distribution ISR'!#REF!</definedName>
    <definedName name="_xlnm.Print_Titles" localSheetId="9">'Floor Stop % 2017.10.25'!#REF!</definedName>
    <definedName name="TEST0">'[1]Dist Driver FY17 Temp Hrs'!$A$2:$O$118</definedName>
    <definedName name="TESTHKEY">'[1]Dist Driver FY17 Temp Hrs'!$B$1:$O$1</definedName>
    <definedName name="TESTKEYS">'[1]Dist Driver FY17 Temp Hrs'!$A$2:$A$118</definedName>
    <definedName name="TESTVKEY">'[1]Dist Driver FY17 Temp Hrs'!$A$1</definedName>
  </definedNames>
  <calcPr calcId="162913"/>
</workbook>
</file>

<file path=xl/calcChain.xml><?xml version="1.0" encoding="utf-8"?>
<calcChain xmlns="http://schemas.openxmlformats.org/spreadsheetml/2006/main">
  <c r="U240" i="52" l="1"/>
  <c r="V240" i="52"/>
  <c r="T240" i="52"/>
  <c r="L157" i="52"/>
  <c r="AG240" i="52" l="1"/>
  <c r="AH26" i="52"/>
  <c r="AH27" i="52"/>
  <c r="AI27" i="52" s="1"/>
  <c r="AH2" i="52"/>
  <c r="AI2" i="52" s="1"/>
  <c r="AH3" i="52"/>
  <c r="AI3" i="52" s="1"/>
  <c r="AH239" i="52"/>
  <c r="AH4" i="52"/>
  <c r="AH158" i="52"/>
  <c r="AI158" i="52" s="1"/>
  <c r="AH28" i="52"/>
  <c r="AI28" i="52" s="1"/>
  <c r="AH5" i="52"/>
  <c r="AH159" i="52"/>
  <c r="AI159" i="52" s="1"/>
  <c r="AH62" i="52"/>
  <c r="AI62" i="52" s="1"/>
  <c r="AH160" i="52"/>
  <c r="AI160" i="52" s="1"/>
  <c r="AH63" i="52"/>
  <c r="AH64" i="52"/>
  <c r="AI64" i="52" s="1"/>
  <c r="AH65" i="52"/>
  <c r="AI65" i="52" s="1"/>
  <c r="AH66" i="52"/>
  <c r="AI66" i="52" s="1"/>
  <c r="AH67" i="52"/>
  <c r="AH68" i="52"/>
  <c r="AH69" i="52"/>
  <c r="AI69" i="52" s="1"/>
  <c r="AH70" i="52"/>
  <c r="AI70" i="52" s="1"/>
  <c r="AH71" i="52"/>
  <c r="AH72" i="52"/>
  <c r="AI72" i="52" s="1"/>
  <c r="AH73" i="52"/>
  <c r="AI73" i="52" s="1"/>
  <c r="AH74" i="52"/>
  <c r="AI74" i="52" s="1"/>
  <c r="AH75" i="52"/>
  <c r="AH76" i="52"/>
  <c r="AI76" i="52" s="1"/>
  <c r="AH77" i="52"/>
  <c r="AI77" i="52" s="1"/>
  <c r="AH78" i="52"/>
  <c r="AI78" i="52" s="1"/>
  <c r="AH79" i="52"/>
  <c r="AH80" i="52"/>
  <c r="AI80" i="52" s="1"/>
  <c r="AH81" i="52"/>
  <c r="AI81" i="52" s="1"/>
  <c r="AH82" i="52"/>
  <c r="AI82" i="52" s="1"/>
  <c r="AH83" i="52"/>
  <c r="AH84" i="52"/>
  <c r="AI84" i="52" s="1"/>
  <c r="AH85" i="52"/>
  <c r="AI85" i="52" s="1"/>
  <c r="AH86" i="52"/>
  <c r="AI86" i="52" s="1"/>
  <c r="AH87" i="52"/>
  <c r="AH88" i="52"/>
  <c r="AI88" i="52" s="1"/>
  <c r="AH89" i="52"/>
  <c r="AI89" i="52" s="1"/>
  <c r="AH90" i="52"/>
  <c r="AI90" i="52" s="1"/>
  <c r="AH29" i="52"/>
  <c r="AH30" i="52"/>
  <c r="AI30" i="52" s="1"/>
  <c r="AH31" i="52"/>
  <c r="AI31" i="52" s="1"/>
  <c r="AH32" i="52"/>
  <c r="AI32" i="52" s="1"/>
  <c r="AH33" i="52"/>
  <c r="AH34" i="52"/>
  <c r="AI34" i="52" s="1"/>
  <c r="AH35" i="52"/>
  <c r="AI35" i="52" s="1"/>
  <c r="AH36" i="52"/>
  <c r="AI36" i="52" s="1"/>
  <c r="AH13" i="52"/>
  <c r="AH91" i="52"/>
  <c r="AI91" i="52" s="1"/>
  <c r="AH14" i="52"/>
  <c r="AI14" i="52" s="1"/>
  <c r="AH92" i="52"/>
  <c r="AI92" i="52" s="1"/>
  <c r="AH15" i="52"/>
  <c r="AH16" i="52"/>
  <c r="AI16" i="52" s="1"/>
  <c r="AH17" i="52"/>
  <c r="AI17" i="52" s="1"/>
  <c r="AH173" i="52"/>
  <c r="AI173" i="52" s="1"/>
  <c r="AH18" i="52"/>
  <c r="AH19" i="52"/>
  <c r="AI19" i="52" s="1"/>
  <c r="AH93" i="52"/>
  <c r="AI93" i="52" s="1"/>
  <c r="AH94" i="52"/>
  <c r="AI94" i="52" s="1"/>
  <c r="AH95" i="52"/>
  <c r="AH96" i="52"/>
  <c r="AI96" i="52" s="1"/>
  <c r="AH97" i="52"/>
  <c r="AI97" i="52" s="1"/>
  <c r="AH98" i="52"/>
  <c r="AI98" i="52" s="1"/>
  <c r="AH99" i="52"/>
  <c r="AH100" i="52"/>
  <c r="AI100" i="52" s="1"/>
  <c r="AH101" i="52"/>
  <c r="AI101" i="52" s="1"/>
  <c r="AH102" i="52"/>
  <c r="AI102" i="52" s="1"/>
  <c r="AH103" i="52"/>
  <c r="AH104" i="52"/>
  <c r="AI104" i="52" s="1"/>
  <c r="AH9" i="52"/>
  <c r="AI9" i="52" s="1"/>
  <c r="AH105" i="52"/>
  <c r="AI105" i="52" s="1"/>
  <c r="AH37" i="52"/>
  <c r="AH106" i="52"/>
  <c r="AI106" i="52" s="1"/>
  <c r="AH107" i="52"/>
  <c r="AI107" i="52" s="1"/>
  <c r="AH38" i="52"/>
  <c r="AI38" i="52" s="1"/>
  <c r="AH108" i="52"/>
  <c r="AH109" i="52"/>
  <c r="AI109" i="52" s="1"/>
  <c r="AH161" i="52"/>
  <c r="AI161" i="52" s="1"/>
  <c r="AH162" i="52"/>
  <c r="AI162" i="52" s="1"/>
  <c r="AH156" i="52"/>
  <c r="AH110" i="52"/>
  <c r="AI110" i="52" s="1"/>
  <c r="AH111" i="52"/>
  <c r="AI111" i="52" s="1"/>
  <c r="AH112" i="52"/>
  <c r="AI112" i="52" s="1"/>
  <c r="AH113" i="52"/>
  <c r="AH114" i="52"/>
  <c r="AI114" i="52" s="1"/>
  <c r="AH20" i="52"/>
  <c r="AI20" i="52" s="1"/>
  <c r="AH115" i="52"/>
  <c r="AI115" i="52" s="1"/>
  <c r="AH116" i="52"/>
  <c r="AH53" i="52"/>
  <c r="AI53" i="52" s="1"/>
  <c r="AH117" i="52"/>
  <c r="AI117" i="52" s="1"/>
  <c r="AH118" i="52"/>
  <c r="AI118" i="52" s="1"/>
  <c r="AH119" i="52"/>
  <c r="AH163" i="52"/>
  <c r="AI163" i="52" s="1"/>
  <c r="AH164" i="52"/>
  <c r="AI164" i="52" s="1"/>
  <c r="AH165" i="52"/>
  <c r="AI165" i="52" s="1"/>
  <c r="AH166" i="52"/>
  <c r="AH167" i="52"/>
  <c r="AI167" i="52" s="1"/>
  <c r="AH120" i="52"/>
  <c r="AI120" i="52" s="1"/>
  <c r="AH121" i="52"/>
  <c r="AI121" i="52" s="1"/>
  <c r="AH122" i="52"/>
  <c r="AH21" i="52"/>
  <c r="AI21" i="52" s="1"/>
  <c r="AH123" i="52"/>
  <c r="AI123" i="52" s="1"/>
  <c r="AH124" i="52"/>
  <c r="AI124" i="52" s="1"/>
  <c r="AH125" i="52"/>
  <c r="AH126" i="52"/>
  <c r="AI126" i="52" s="1"/>
  <c r="AH127" i="52"/>
  <c r="AI127" i="52" s="1"/>
  <c r="AH128" i="52"/>
  <c r="AI128" i="52" s="1"/>
  <c r="AH129" i="52"/>
  <c r="AH130" i="52"/>
  <c r="AI130" i="52" s="1"/>
  <c r="AH131" i="52"/>
  <c r="AI131" i="52" s="1"/>
  <c r="AH39" i="52"/>
  <c r="AI39" i="52" s="1"/>
  <c r="AH22" i="52"/>
  <c r="AH23" i="52"/>
  <c r="AI23" i="52" s="1"/>
  <c r="AH54" i="52"/>
  <c r="AI54" i="52" s="1"/>
  <c r="AH132" i="52"/>
  <c r="AI132" i="52" s="1"/>
  <c r="AH133" i="52"/>
  <c r="AH134" i="52"/>
  <c r="AI134" i="52" s="1"/>
  <c r="AH135" i="52"/>
  <c r="AI135" i="52" s="1"/>
  <c r="AH10" i="52"/>
  <c r="AI10" i="52" s="1"/>
  <c r="AH55" i="52"/>
  <c r="AH11" i="52"/>
  <c r="AI11" i="52" s="1"/>
  <c r="AH136" i="52"/>
  <c r="AI136" i="52" s="1"/>
  <c r="AH137" i="52"/>
  <c r="AI137" i="52" s="1"/>
  <c r="AH138" i="52"/>
  <c r="AH139" i="52"/>
  <c r="AI139" i="52" s="1"/>
  <c r="AH140" i="52"/>
  <c r="AI140" i="52" s="1"/>
  <c r="AH141" i="52"/>
  <c r="AI141" i="52" s="1"/>
  <c r="AH142" i="52"/>
  <c r="AH24" i="52"/>
  <c r="AI24" i="52" s="1"/>
  <c r="AH143" i="52"/>
  <c r="AI143" i="52" s="1"/>
  <c r="AH144" i="52"/>
  <c r="AI144" i="52" s="1"/>
  <c r="AH145" i="52"/>
  <c r="AH146" i="52"/>
  <c r="AH147" i="52"/>
  <c r="AI147" i="52" s="1"/>
  <c r="AH148" i="52"/>
  <c r="AI148" i="52" s="1"/>
  <c r="AH149" i="52"/>
  <c r="AH6" i="52"/>
  <c r="AI6" i="52" s="1"/>
  <c r="AH150" i="52"/>
  <c r="AI150" i="52" s="1"/>
  <c r="AH56" i="52"/>
  <c r="AI56" i="52" s="1"/>
  <c r="AH57" i="52"/>
  <c r="AH151" i="52"/>
  <c r="AI151" i="52" s="1"/>
  <c r="AH152" i="52"/>
  <c r="AI152" i="52" s="1"/>
  <c r="AH153" i="52"/>
  <c r="AI153" i="52" s="1"/>
  <c r="AH58" i="52"/>
  <c r="AH59" i="52"/>
  <c r="AI59" i="52" s="1"/>
  <c r="AH60" i="52"/>
  <c r="AI60" i="52" s="1"/>
  <c r="AH154" i="52"/>
  <c r="AI154" i="52" s="1"/>
  <c r="AH40" i="52"/>
  <c r="AH7" i="52"/>
  <c r="AI7" i="52" s="1"/>
  <c r="AH8" i="52"/>
  <c r="AI8" i="52" s="1"/>
  <c r="AH168" i="52"/>
  <c r="AI168" i="52" s="1"/>
  <c r="AH169" i="52"/>
  <c r="AH42" i="52"/>
  <c r="AI42" i="52" s="1"/>
  <c r="AH43" i="52"/>
  <c r="AI43" i="52" s="1"/>
  <c r="AH44" i="52"/>
  <c r="AI44" i="52" s="1"/>
  <c r="AH45" i="52"/>
  <c r="AH46" i="52"/>
  <c r="AI46" i="52" s="1"/>
  <c r="AH47" i="52"/>
  <c r="AI47" i="52" s="1"/>
  <c r="AH48" i="52"/>
  <c r="AI48" i="52" s="1"/>
  <c r="AH49" i="52"/>
  <c r="AH41" i="52"/>
  <c r="AI41" i="52" s="1"/>
  <c r="AH50" i="52"/>
  <c r="AI50" i="52" s="1"/>
  <c r="AH170" i="52"/>
  <c r="AI170" i="52" s="1"/>
  <c r="AH174" i="52"/>
  <c r="AH51" i="52"/>
  <c r="AI51" i="52" s="1"/>
  <c r="AH12" i="52"/>
  <c r="AI12" i="52" s="1"/>
  <c r="AH52" i="52"/>
  <c r="AI52" i="52" s="1"/>
  <c r="AH175" i="52"/>
  <c r="AH176" i="52"/>
  <c r="AI176" i="52" s="1"/>
  <c r="AH177" i="52"/>
  <c r="AI177" i="52" s="1"/>
  <c r="AH178" i="52"/>
  <c r="AI178" i="52" s="1"/>
  <c r="AH179" i="52"/>
  <c r="AH180" i="52"/>
  <c r="AI180" i="52" s="1"/>
  <c r="AH181" i="52"/>
  <c r="AI181" i="52" s="1"/>
  <c r="AH182" i="52"/>
  <c r="AI182" i="52" s="1"/>
  <c r="AH183" i="52"/>
  <c r="AH184" i="52"/>
  <c r="AI184" i="52" s="1"/>
  <c r="AH171" i="52"/>
  <c r="AI171" i="52" s="1"/>
  <c r="AH155" i="52"/>
  <c r="AI155" i="52" s="1"/>
  <c r="AH25" i="52"/>
  <c r="AH61" i="52"/>
  <c r="AI61" i="52" s="1"/>
  <c r="AH172" i="52"/>
  <c r="AI172" i="52" s="1"/>
  <c r="AH188" i="52"/>
  <c r="AI188" i="52" s="1"/>
  <c r="AH195" i="52"/>
  <c r="AH216" i="52"/>
  <c r="AI216" i="52" s="1"/>
  <c r="AH217" i="52"/>
  <c r="AI217" i="52" s="1"/>
  <c r="AH218" i="52"/>
  <c r="AI218" i="52" s="1"/>
  <c r="AH236" i="52"/>
  <c r="AH219" i="52"/>
  <c r="AI219" i="52" s="1"/>
  <c r="AH220" i="52"/>
  <c r="AI220" i="52" s="1"/>
  <c r="AH221" i="52"/>
  <c r="AI221" i="52" s="1"/>
  <c r="AH205" i="52"/>
  <c r="AH196" i="52"/>
  <c r="AI196" i="52" s="1"/>
  <c r="AH197" i="52"/>
  <c r="AI197" i="52" s="1"/>
  <c r="AH198" i="52"/>
  <c r="AI198" i="52" s="1"/>
  <c r="AH199" i="52"/>
  <c r="AH222" i="52"/>
  <c r="AI222" i="52" s="1"/>
  <c r="AH201" i="52"/>
  <c r="AI201" i="52" s="1"/>
  <c r="AH202" i="52"/>
  <c r="AI202" i="52" s="1"/>
  <c r="AH203" i="52"/>
  <c r="AH237" i="52"/>
  <c r="AI237" i="52" s="1"/>
  <c r="AH185" i="52"/>
  <c r="AI185" i="52" s="1"/>
  <c r="AH186" i="52"/>
  <c r="AI186" i="52" s="1"/>
  <c r="AH187" i="52"/>
  <c r="AH204" i="52"/>
  <c r="AI204" i="52" s="1"/>
  <c r="AH231" i="52"/>
  <c r="AI231" i="52" s="1"/>
  <c r="AH232" i="52"/>
  <c r="AI232" i="52" s="1"/>
  <c r="AH233" i="52"/>
  <c r="AH234" i="52"/>
  <c r="AI234" i="52" s="1"/>
  <c r="AH235" i="52"/>
  <c r="AI235" i="52" s="1"/>
  <c r="AH223" i="52"/>
  <c r="AI223" i="52" s="1"/>
  <c r="AH224" i="52"/>
  <c r="AH225" i="52"/>
  <c r="AI225" i="52" s="1"/>
  <c r="AH226" i="52"/>
  <c r="AI226" i="52" s="1"/>
  <c r="AH213" i="52"/>
  <c r="AI213" i="52" s="1"/>
  <c r="AH200" i="52"/>
  <c r="AH227" i="52"/>
  <c r="AI227" i="52" s="1"/>
  <c r="AH189" i="52"/>
  <c r="AI189" i="52" s="1"/>
  <c r="AH228" i="52"/>
  <c r="AI228" i="52" s="1"/>
  <c r="AH238" i="52"/>
  <c r="AH229" i="52"/>
  <c r="AI229" i="52" s="1"/>
  <c r="AH206" i="52"/>
  <c r="AI206" i="52" s="1"/>
  <c r="AH190" i="52"/>
  <c r="AI190" i="52" s="1"/>
  <c r="AH207" i="52"/>
  <c r="AH208" i="52"/>
  <c r="AI208" i="52" s="1"/>
  <c r="AH209" i="52"/>
  <c r="AI209" i="52" s="1"/>
  <c r="AH210" i="52"/>
  <c r="AI210" i="52" s="1"/>
  <c r="AH211" i="52"/>
  <c r="AH212" i="52"/>
  <c r="AI212" i="52" s="1"/>
  <c r="AH214" i="52"/>
  <c r="AI214" i="52" s="1"/>
  <c r="AH215" i="52"/>
  <c r="AI215" i="52" s="1"/>
  <c r="AH191" i="52"/>
  <c r="AH192" i="52"/>
  <c r="AI192" i="52" s="1"/>
  <c r="AH193" i="52"/>
  <c r="AI193" i="52" s="1"/>
  <c r="AH194" i="52"/>
  <c r="AI194" i="52" s="1"/>
  <c r="AH230" i="52"/>
  <c r="AH157" i="52"/>
  <c r="R14" i="58"/>
  <c r="R7" i="58"/>
  <c r="R6" i="58"/>
  <c r="R5" i="58"/>
  <c r="R4" i="58"/>
  <c r="AI26" i="52"/>
  <c r="AI239" i="52"/>
  <c r="AI4" i="52"/>
  <c r="AI5" i="52"/>
  <c r="AI63" i="52"/>
  <c r="AI67" i="52"/>
  <c r="AI68" i="52"/>
  <c r="AI71" i="52"/>
  <c r="AI75" i="52"/>
  <c r="AI79" i="52"/>
  <c r="AI83" i="52"/>
  <c r="AI87" i="52"/>
  <c r="AI29" i="52"/>
  <c r="AI33" i="52"/>
  <c r="AI13" i="52"/>
  <c r="AI15" i="52"/>
  <c r="AI18" i="52"/>
  <c r="AI95" i="52"/>
  <c r="AI99" i="52"/>
  <c r="AI103" i="52"/>
  <c r="AI37" i="52"/>
  <c r="AI108" i="52"/>
  <c r="AI156" i="52"/>
  <c r="AI113" i="52"/>
  <c r="AI116" i="52"/>
  <c r="AI119" i="52"/>
  <c r="AI166" i="52"/>
  <c r="AI122" i="52"/>
  <c r="AI125" i="52"/>
  <c r="AI129" i="52"/>
  <c r="AI22" i="52"/>
  <c r="AI133" i="52"/>
  <c r="AI55" i="52"/>
  <c r="AI138" i="52"/>
  <c r="AI142" i="52"/>
  <c r="AI145" i="52"/>
  <c r="AI146" i="52"/>
  <c r="AI149" i="52"/>
  <c r="AI57" i="52"/>
  <c r="AI58" i="52"/>
  <c r="AI40" i="52"/>
  <c r="AI169" i="52"/>
  <c r="AI45" i="52"/>
  <c r="AI49" i="52"/>
  <c r="AI174" i="52"/>
  <c r="AI175" i="52"/>
  <c r="AI179" i="52"/>
  <c r="AI183" i="52"/>
  <c r="AI25" i="52"/>
  <c r="AI195" i="52"/>
  <c r="AI236" i="52"/>
  <c r="AI205" i="52"/>
  <c r="AI199" i="52"/>
  <c r="AI203" i="52"/>
  <c r="AI187" i="52"/>
  <c r="AI233" i="52"/>
  <c r="AI224" i="52"/>
  <c r="AI200" i="52"/>
  <c r="AI238" i="52"/>
  <c r="AI207" i="52"/>
  <c r="AI211" i="52"/>
  <c r="AI191" i="52"/>
  <c r="AI230" i="52"/>
  <c r="AH240" i="52" l="1"/>
  <c r="AI157" i="52"/>
  <c r="W240" i="52" l="1"/>
  <c r="Q240" i="52"/>
  <c r="W4" i="58"/>
  <c r="C29" i="58"/>
  <c r="H14" i="58" s="1"/>
  <c r="S4" i="58" l="1"/>
  <c r="T4" i="58" s="1"/>
  <c r="B5" i="60"/>
  <c r="T14" i="58" l="1"/>
  <c r="Q14" i="58"/>
  <c r="P14" i="58"/>
  <c r="O14" i="58"/>
  <c r="N14" i="58"/>
  <c r="M14" i="58"/>
  <c r="L14" i="58"/>
  <c r="K14" i="58"/>
  <c r="L29" i="58"/>
  <c r="M29" i="58"/>
  <c r="N29" i="58"/>
  <c r="O29" i="58"/>
  <c r="P29" i="58"/>
  <c r="Q29" i="58"/>
  <c r="R29" i="58"/>
  <c r="S29" i="58"/>
  <c r="W29" i="58"/>
  <c r="X29" i="58"/>
  <c r="Y29" i="58"/>
  <c r="K29" i="58"/>
  <c r="D29" i="58"/>
  <c r="B29" i="58"/>
  <c r="R13" i="58"/>
  <c r="S13" i="58" s="1"/>
  <c r="T13" i="58" s="1"/>
  <c r="R12" i="58"/>
  <c r="S12" i="58" s="1"/>
  <c r="T12" i="58" s="1"/>
  <c r="R11" i="58"/>
  <c r="S11" i="58" s="1"/>
  <c r="T11" i="58" s="1"/>
  <c r="S10" i="58"/>
  <c r="T10" i="58" s="1"/>
  <c r="R10" i="58"/>
  <c r="W10" i="58"/>
  <c r="X10" i="58" s="1"/>
  <c r="Y10" i="58" s="1"/>
  <c r="R9" i="58"/>
  <c r="S9" i="58" s="1"/>
  <c r="T9" i="58" s="1"/>
  <c r="R8" i="58"/>
  <c r="S8" i="58" s="1"/>
  <c r="T8" i="58" s="1"/>
  <c r="S7" i="58"/>
  <c r="T7" i="58" s="1"/>
  <c r="S6" i="58"/>
  <c r="T6" i="58" s="1"/>
  <c r="S5" i="58"/>
  <c r="T5" i="58" s="1"/>
  <c r="S14" i="58" l="1"/>
  <c r="W6" i="58"/>
  <c r="X6" i="58" s="1"/>
  <c r="Y6" i="58" s="1"/>
  <c r="E14" i="58"/>
  <c r="B14" i="58"/>
  <c r="D14" i="58"/>
  <c r="W13" i="58"/>
  <c r="X13" i="58" s="1"/>
  <c r="Y13" i="58" s="1"/>
  <c r="W9" i="58"/>
  <c r="X9" i="58" s="1"/>
  <c r="Y9" i="58" s="1"/>
  <c r="W12" i="58"/>
  <c r="X12" i="58" s="1"/>
  <c r="Y12" i="58" s="1"/>
  <c r="W8" i="58"/>
  <c r="X8" i="58" s="1"/>
  <c r="Y8" i="58" s="1"/>
  <c r="W5" i="58"/>
  <c r="X5" i="58" s="1"/>
  <c r="Y5" i="58" s="1"/>
  <c r="W7" i="58"/>
  <c r="X7" i="58" s="1"/>
  <c r="Y7" i="58" s="1"/>
  <c r="W11" i="58"/>
  <c r="X11" i="58" s="1"/>
  <c r="Y11" i="58" s="1"/>
  <c r="C14" i="58"/>
  <c r="F14" i="58" l="1"/>
  <c r="W14" i="58"/>
  <c r="X4" i="58" l="1"/>
  <c r="X14" i="58" s="1"/>
  <c r="G14" i="58"/>
  <c r="Y4" i="58" l="1"/>
  <c r="Y14" i="58"/>
  <c r="S243" i="1" l="1"/>
  <c r="P241" i="1"/>
  <c r="P181" i="1"/>
  <c r="P180" i="1"/>
  <c r="P179" i="1"/>
  <c r="P178" i="1"/>
  <c r="P177" i="1"/>
  <c r="P176" i="1"/>
  <c r="P175" i="1"/>
  <c r="P174" i="1"/>
  <c r="P172" i="1"/>
  <c r="L42" i="52"/>
  <c r="M137" i="54" l="1"/>
  <c r="J137" i="54"/>
  <c r="M81" i="54"/>
  <c r="J81" i="54"/>
  <c r="M79" i="54"/>
  <c r="J79" i="54"/>
  <c r="M67" i="54"/>
  <c r="M138" i="54" s="1"/>
  <c r="J67" i="54"/>
  <c r="J138" i="54" s="1"/>
  <c r="V327" i="46" l="1"/>
  <c r="Q327" i="46"/>
  <c r="O327" i="46"/>
  <c r="V326" i="46"/>
  <c r="Q326" i="46"/>
  <c r="O326" i="46"/>
  <c r="V325" i="46"/>
  <c r="Q325" i="46"/>
  <c r="O325" i="46"/>
  <c r="V324" i="46"/>
  <c r="Q324" i="46"/>
  <c r="O324" i="46"/>
  <c r="V323" i="46"/>
  <c r="Q323" i="46"/>
  <c r="O323" i="46"/>
  <c r="V322" i="46"/>
  <c r="Q322" i="46"/>
  <c r="O322" i="46"/>
  <c r="V321" i="46"/>
  <c r="Q321" i="46"/>
  <c r="O321" i="46"/>
  <c r="V320" i="46"/>
  <c r="Q320" i="46"/>
  <c r="O320" i="46"/>
  <c r="V319" i="46"/>
  <c r="Q319" i="46"/>
  <c r="O319" i="46"/>
  <c r="V318" i="46"/>
  <c r="Q318" i="46"/>
  <c r="O318" i="46"/>
  <c r="V317" i="46"/>
  <c r="Q317" i="46"/>
  <c r="O317" i="46"/>
  <c r="V316" i="46"/>
  <c r="Q316" i="46"/>
  <c r="O316" i="46"/>
  <c r="V315" i="46"/>
  <c r="Q315" i="46"/>
  <c r="O315" i="46"/>
  <c r="V314" i="46"/>
  <c r="Q314" i="46"/>
  <c r="O314" i="46"/>
  <c r="V313" i="46"/>
  <c r="Q313" i="46"/>
  <c r="O313" i="46"/>
  <c r="V312" i="46"/>
  <c r="Q312" i="46"/>
  <c r="O312" i="46"/>
  <c r="V311" i="46"/>
  <c r="Q311" i="46"/>
  <c r="O311" i="46"/>
  <c r="V310" i="46"/>
  <c r="Q310" i="46"/>
  <c r="O310" i="46"/>
  <c r="V309" i="46"/>
  <c r="Q309" i="46"/>
  <c r="O309" i="46"/>
  <c r="V308" i="46"/>
  <c r="Q308" i="46"/>
  <c r="O308" i="46"/>
  <c r="V307" i="46"/>
  <c r="Q307" i="46"/>
  <c r="O307" i="46"/>
  <c r="V306" i="46"/>
  <c r="U306" i="46"/>
  <c r="S306" i="46"/>
  <c r="Q306" i="46"/>
  <c r="O306" i="46"/>
  <c r="V305" i="46"/>
  <c r="Q305" i="46"/>
  <c r="O305" i="46"/>
  <c r="V304" i="46"/>
  <c r="Q304" i="46"/>
  <c r="O304" i="46"/>
  <c r="V303" i="46"/>
  <c r="Q303" i="46"/>
  <c r="O303" i="46"/>
  <c r="V302" i="46"/>
  <c r="Q302" i="46"/>
  <c r="O302" i="46"/>
  <c r="V301" i="46"/>
  <c r="Q301" i="46"/>
  <c r="O301" i="46"/>
  <c r="V300" i="46"/>
  <c r="Q300" i="46"/>
  <c r="O300" i="46"/>
  <c r="V299" i="46"/>
  <c r="Q299" i="46"/>
  <c r="O299" i="46"/>
  <c r="V298" i="46"/>
  <c r="Q298" i="46"/>
  <c r="O298" i="46"/>
  <c r="V297" i="46"/>
  <c r="Q297" i="46"/>
  <c r="O297" i="46"/>
  <c r="V296" i="46"/>
  <c r="Q296" i="46"/>
  <c r="O296" i="46"/>
  <c r="V295" i="46"/>
  <c r="Q295" i="46"/>
  <c r="O295" i="46"/>
  <c r="V294" i="46"/>
  <c r="Q294" i="46"/>
  <c r="O294" i="46"/>
  <c r="V293" i="46"/>
  <c r="Q293" i="46"/>
  <c r="O293" i="46"/>
  <c r="V292" i="46"/>
  <c r="Q292" i="46"/>
  <c r="O292" i="46"/>
  <c r="V291" i="46"/>
  <c r="Q291" i="46"/>
  <c r="O291" i="46"/>
  <c r="V290" i="46"/>
  <c r="Q290" i="46"/>
  <c r="O290" i="46"/>
  <c r="V289" i="46"/>
  <c r="Q289" i="46"/>
  <c r="O289" i="46"/>
  <c r="V288" i="46"/>
  <c r="Q288" i="46"/>
  <c r="O288" i="46"/>
  <c r="V287" i="46"/>
  <c r="Q287" i="46"/>
  <c r="O287" i="46"/>
  <c r="V286" i="46"/>
  <c r="Q286" i="46"/>
  <c r="O286" i="46"/>
  <c r="V285" i="46"/>
  <c r="Q285" i="46"/>
  <c r="O285" i="46"/>
  <c r="V284" i="46"/>
  <c r="Q284" i="46"/>
  <c r="O284" i="46"/>
  <c r="V283" i="46"/>
  <c r="Q283" i="46"/>
  <c r="O283" i="46"/>
  <c r="V282" i="46"/>
  <c r="Q282" i="46"/>
  <c r="O282" i="46"/>
  <c r="V281" i="46"/>
  <c r="Q281" i="46"/>
  <c r="O281" i="46"/>
  <c r="V280" i="46"/>
  <c r="Q280" i="46"/>
  <c r="O280" i="46"/>
  <c r="V279" i="46"/>
  <c r="Q279" i="46"/>
  <c r="O279" i="46"/>
  <c r="V278" i="46"/>
  <c r="Q278" i="46"/>
  <c r="V277" i="46"/>
  <c r="Q277" i="46"/>
  <c r="V276" i="46"/>
  <c r="Q276" i="46"/>
  <c r="V275" i="46"/>
  <c r="Q275" i="46"/>
  <c r="V274" i="46"/>
  <c r="Q274" i="46"/>
  <c r="O274" i="46"/>
  <c r="V273" i="46"/>
  <c r="Q273" i="46"/>
  <c r="O273" i="46"/>
  <c r="V272" i="46"/>
  <c r="Q272" i="46"/>
  <c r="O272" i="46"/>
  <c r="V268" i="46"/>
  <c r="Q268" i="46"/>
  <c r="O268" i="46"/>
  <c r="V266" i="46"/>
  <c r="Q266" i="46"/>
  <c r="O266" i="46"/>
  <c r="V264" i="46"/>
  <c r="Q264" i="46"/>
  <c r="O264" i="46"/>
  <c r="V263" i="46"/>
  <c r="Q263" i="46"/>
  <c r="O263" i="46"/>
  <c r="V261" i="46"/>
  <c r="Q261" i="46"/>
  <c r="O261" i="46"/>
  <c r="V259" i="46"/>
  <c r="Q259" i="46"/>
  <c r="O259" i="46"/>
  <c r="V258" i="46"/>
  <c r="Q258" i="46"/>
  <c r="O258" i="46"/>
  <c r="V257" i="46"/>
  <c r="Q257" i="46"/>
  <c r="O257" i="46"/>
  <c r="V256" i="46"/>
  <c r="Q256" i="46"/>
  <c r="O256" i="46"/>
  <c r="V255" i="46"/>
  <c r="Q255" i="46"/>
  <c r="O255" i="46"/>
  <c r="V254" i="46"/>
  <c r="Q254" i="46"/>
  <c r="O254" i="46"/>
  <c r="V253" i="46"/>
  <c r="Q253" i="46"/>
  <c r="O253" i="46"/>
  <c r="V252" i="46"/>
  <c r="Q252" i="46"/>
  <c r="O252" i="46"/>
  <c r="V251" i="46"/>
  <c r="Q251" i="46"/>
  <c r="O251" i="46"/>
  <c r="V249" i="46"/>
  <c r="Q249" i="46"/>
  <c r="O249" i="46"/>
  <c r="V248" i="46"/>
  <c r="Q248" i="46"/>
  <c r="O248" i="46"/>
  <c r="V246" i="46"/>
  <c r="Q246" i="46"/>
  <c r="O246" i="46"/>
  <c r="V245" i="46"/>
  <c r="Q245" i="46"/>
  <c r="O245" i="46"/>
  <c r="V244" i="46"/>
  <c r="Q244" i="46"/>
  <c r="O244" i="46"/>
  <c r="V242" i="46"/>
  <c r="Q242" i="46"/>
  <c r="O242" i="46"/>
  <c r="V241" i="46"/>
  <c r="Q241" i="46"/>
  <c r="O241" i="46"/>
  <c r="V239" i="46"/>
  <c r="Q239" i="46"/>
  <c r="O239" i="46"/>
  <c r="V237" i="46"/>
  <c r="Q237" i="46"/>
  <c r="O237" i="46"/>
  <c r="V236" i="46"/>
  <c r="Q236" i="46"/>
  <c r="O236" i="46"/>
  <c r="V235" i="46"/>
  <c r="Q235" i="46"/>
  <c r="O235" i="46"/>
  <c r="V234" i="46"/>
  <c r="Q234" i="46"/>
  <c r="O234" i="46"/>
  <c r="V233" i="46"/>
  <c r="Q233" i="46"/>
  <c r="O233" i="46"/>
  <c r="V232" i="46"/>
  <c r="Q232" i="46"/>
  <c r="O232" i="46"/>
  <c r="V231" i="46"/>
  <c r="Q231" i="46"/>
  <c r="O231" i="46"/>
  <c r="V230" i="46"/>
  <c r="Q230" i="46"/>
  <c r="O230" i="46"/>
  <c r="V228" i="46"/>
  <c r="Q228" i="46"/>
  <c r="O228" i="46"/>
  <c r="V227" i="46"/>
  <c r="Q227" i="46"/>
  <c r="O227" i="46"/>
  <c r="V225" i="46"/>
  <c r="Q225" i="46"/>
  <c r="O225" i="46"/>
  <c r="V224" i="46"/>
  <c r="Q224" i="46"/>
  <c r="O224" i="46"/>
  <c r="V222" i="46"/>
  <c r="Q222" i="46"/>
  <c r="O222" i="46"/>
  <c r="V220" i="46"/>
  <c r="Q220" i="46"/>
  <c r="O220" i="46"/>
  <c r="V218" i="46"/>
  <c r="Q218" i="46"/>
  <c r="O218" i="46"/>
  <c r="V217" i="46"/>
  <c r="Q217" i="46"/>
  <c r="O217" i="46"/>
  <c r="V216" i="46"/>
  <c r="Q216" i="46"/>
  <c r="O216" i="46"/>
  <c r="V214" i="46"/>
  <c r="Q214" i="46"/>
  <c r="O214" i="46"/>
  <c r="V212" i="46"/>
  <c r="Q212" i="46"/>
  <c r="O212" i="46"/>
  <c r="V211" i="46"/>
  <c r="Q211" i="46"/>
  <c r="O211" i="46"/>
  <c r="V209" i="46"/>
  <c r="Q209" i="46"/>
  <c r="O209" i="46"/>
  <c r="V208" i="46"/>
  <c r="Q208" i="46"/>
  <c r="O208" i="46"/>
  <c r="V206" i="46"/>
  <c r="Q206" i="46"/>
  <c r="O206" i="46"/>
  <c r="V204" i="46"/>
  <c r="Q204" i="46"/>
  <c r="O204" i="46"/>
  <c r="V202" i="46"/>
  <c r="Q202" i="46"/>
  <c r="O202" i="46"/>
  <c r="V201" i="46"/>
  <c r="Q201" i="46"/>
  <c r="O201" i="46"/>
  <c r="V200" i="46"/>
  <c r="Q200" i="46"/>
  <c r="O200" i="46"/>
  <c r="V198" i="46"/>
  <c r="Q198" i="46"/>
  <c r="O198" i="46"/>
  <c r="V197" i="46"/>
  <c r="Q197" i="46"/>
  <c r="O197" i="46"/>
  <c r="V196" i="46"/>
  <c r="Q196" i="46"/>
  <c r="O196" i="46"/>
  <c r="V195" i="46"/>
  <c r="Q195" i="46"/>
  <c r="O195" i="46"/>
  <c r="V193" i="46"/>
  <c r="Q193" i="46"/>
  <c r="O193" i="46"/>
  <c r="V191" i="46"/>
  <c r="Q191" i="46"/>
  <c r="O191" i="46"/>
  <c r="V190" i="46"/>
  <c r="Q190" i="46"/>
  <c r="O190" i="46"/>
  <c r="V189" i="46"/>
  <c r="Q189" i="46"/>
  <c r="O189" i="46"/>
  <c r="V188" i="46"/>
  <c r="Q188" i="46"/>
  <c r="O188" i="46"/>
  <c r="V187" i="46"/>
  <c r="Q187" i="46"/>
  <c r="O187" i="46"/>
  <c r="V186" i="46"/>
  <c r="Q186" i="46"/>
  <c r="O186" i="46"/>
  <c r="V184" i="46"/>
  <c r="Q184" i="46"/>
  <c r="O184" i="46"/>
  <c r="V182" i="46"/>
  <c r="Q182" i="46"/>
  <c r="O182" i="46"/>
  <c r="V181" i="46"/>
  <c r="Q181" i="46"/>
  <c r="O181" i="46"/>
  <c r="V180" i="46"/>
  <c r="Q180" i="46"/>
  <c r="O180" i="46"/>
  <c r="V179" i="46"/>
  <c r="Q179" i="46"/>
  <c r="O179" i="46"/>
  <c r="V177" i="46"/>
  <c r="Q177" i="46"/>
  <c r="O177" i="46"/>
  <c r="V176" i="46"/>
  <c r="Q176" i="46"/>
  <c r="O176" i="46"/>
  <c r="V175" i="46"/>
  <c r="Q175" i="46"/>
  <c r="O175" i="46"/>
  <c r="V174" i="46"/>
  <c r="Q174" i="46"/>
  <c r="O174" i="46"/>
  <c r="V172" i="46"/>
  <c r="Q172" i="46"/>
  <c r="O172" i="46"/>
  <c r="V170" i="46"/>
  <c r="Q170" i="46"/>
  <c r="O170" i="46"/>
  <c r="V169" i="46"/>
  <c r="Q169" i="46"/>
  <c r="O169" i="46"/>
  <c r="V167" i="46"/>
  <c r="Q167" i="46"/>
  <c r="O167" i="46"/>
  <c r="V165" i="46"/>
  <c r="Q165" i="46"/>
  <c r="O165" i="46"/>
  <c r="V164" i="46"/>
  <c r="Q164" i="46"/>
  <c r="O164" i="46"/>
  <c r="V163" i="46"/>
  <c r="Q163" i="46"/>
  <c r="O163" i="46"/>
  <c r="V162" i="46"/>
  <c r="Q162" i="46"/>
  <c r="O162" i="46"/>
  <c r="V161" i="46"/>
  <c r="Q161" i="46"/>
  <c r="O161" i="46"/>
  <c r="V159" i="46"/>
  <c r="Q159" i="46"/>
  <c r="O159" i="46"/>
  <c r="V157" i="46"/>
  <c r="Q157" i="46"/>
  <c r="O157" i="46"/>
  <c r="V155" i="46"/>
  <c r="Q155" i="46"/>
  <c r="O155" i="46"/>
  <c r="V153" i="46"/>
  <c r="Q153" i="46"/>
  <c r="O153" i="46"/>
  <c r="V151" i="46"/>
  <c r="Q151" i="46"/>
  <c r="O151" i="46"/>
  <c r="V149" i="46"/>
  <c r="Q149" i="46"/>
  <c r="O149" i="46"/>
  <c r="V147" i="46"/>
  <c r="Q147" i="46"/>
  <c r="O147" i="46"/>
  <c r="V146" i="46"/>
  <c r="Q146" i="46"/>
  <c r="O146" i="46"/>
  <c r="V144" i="46"/>
  <c r="Q144" i="46"/>
  <c r="O144" i="46"/>
  <c r="V143" i="46"/>
  <c r="Q143" i="46"/>
  <c r="O143" i="46"/>
  <c r="V142" i="46"/>
  <c r="Q142" i="46"/>
  <c r="O142" i="46"/>
  <c r="V141" i="46"/>
  <c r="Q141" i="46"/>
  <c r="O141" i="46"/>
  <c r="V140" i="46"/>
  <c r="Q140" i="46"/>
  <c r="O140" i="46"/>
  <c r="V138" i="46"/>
  <c r="Q138" i="46"/>
  <c r="O138" i="46"/>
  <c r="V137" i="46"/>
  <c r="Q137" i="46"/>
  <c r="O137" i="46"/>
  <c r="V136" i="46"/>
  <c r="Q136" i="46"/>
  <c r="O136" i="46"/>
  <c r="V134" i="46"/>
  <c r="Q134" i="46"/>
  <c r="O134" i="46"/>
  <c r="V132" i="46"/>
  <c r="Q132" i="46"/>
  <c r="O132" i="46"/>
  <c r="V131" i="46"/>
  <c r="Q131" i="46"/>
  <c r="O131" i="46"/>
  <c r="V129" i="46"/>
  <c r="Q129" i="46"/>
  <c r="O129" i="46"/>
  <c r="V127" i="46"/>
  <c r="Q127" i="46"/>
  <c r="O127" i="46"/>
  <c r="V126" i="46"/>
  <c r="Q126" i="46"/>
  <c r="O126" i="46"/>
  <c r="V125" i="46"/>
  <c r="Q125" i="46"/>
  <c r="O125" i="46"/>
  <c r="V124" i="46"/>
  <c r="Q124" i="46"/>
  <c r="O124" i="46"/>
  <c r="V123" i="46"/>
  <c r="Q123" i="46"/>
  <c r="O123" i="46"/>
  <c r="V121" i="46"/>
  <c r="Q121" i="46"/>
  <c r="O121" i="46"/>
  <c r="V119" i="46"/>
  <c r="Q119" i="46"/>
  <c r="O119" i="46"/>
  <c r="V117" i="46"/>
  <c r="Q117" i="46"/>
  <c r="O117" i="46"/>
  <c r="V115" i="46"/>
  <c r="Q115" i="46"/>
  <c r="O115" i="46"/>
  <c r="V113" i="46"/>
  <c r="Q113" i="46"/>
  <c r="O113" i="46"/>
  <c r="V112" i="46"/>
  <c r="Q112" i="46"/>
  <c r="O112" i="46"/>
  <c r="V110" i="46"/>
  <c r="Q110" i="46"/>
  <c r="O110" i="46"/>
  <c r="V108" i="46"/>
  <c r="Q108" i="46"/>
  <c r="O108" i="46"/>
  <c r="V106" i="46"/>
  <c r="Q106" i="46"/>
  <c r="O106" i="46"/>
  <c r="V104" i="46"/>
  <c r="Q104" i="46"/>
  <c r="O104" i="46"/>
  <c r="V102" i="46"/>
  <c r="Q102" i="46"/>
  <c r="O102" i="46"/>
  <c r="V100" i="46"/>
  <c r="Q100" i="46"/>
  <c r="O100" i="46"/>
  <c r="V98" i="46"/>
  <c r="Q98" i="46"/>
  <c r="O98" i="46"/>
  <c r="V96" i="46"/>
  <c r="Q96" i="46"/>
  <c r="O96" i="46"/>
  <c r="V95" i="46"/>
  <c r="Q95" i="46"/>
  <c r="O95" i="46"/>
  <c r="V94" i="46"/>
  <c r="Q94" i="46"/>
  <c r="O94" i="46"/>
  <c r="V93" i="46"/>
  <c r="Q93" i="46"/>
  <c r="O93" i="46"/>
  <c r="V92" i="46"/>
  <c r="Q92" i="46"/>
  <c r="O92" i="46"/>
  <c r="V91" i="46"/>
  <c r="Q91" i="46"/>
  <c r="O91" i="46"/>
  <c r="V90" i="46"/>
  <c r="Q90" i="46"/>
  <c r="O90" i="46"/>
  <c r="V88" i="46"/>
  <c r="Q88" i="46"/>
  <c r="O88" i="46"/>
  <c r="V87" i="46"/>
  <c r="Q87" i="46"/>
  <c r="O87" i="46"/>
  <c r="V86" i="46"/>
  <c r="Q86" i="46"/>
  <c r="O86" i="46"/>
  <c r="V84" i="46"/>
  <c r="Q84" i="46"/>
  <c r="O84" i="46"/>
  <c r="V83" i="46"/>
  <c r="Q83" i="46"/>
  <c r="O83" i="46"/>
  <c r="V81" i="46"/>
  <c r="Q81" i="46"/>
  <c r="O81" i="46"/>
  <c r="V79" i="46"/>
  <c r="Q79" i="46"/>
  <c r="O79" i="46"/>
  <c r="V78" i="46"/>
  <c r="Q78" i="46"/>
  <c r="O78" i="46"/>
  <c r="V77" i="46"/>
  <c r="Q77" i="46"/>
  <c r="O77" i="46"/>
  <c r="V76" i="46"/>
  <c r="Q76" i="46"/>
  <c r="O76" i="46"/>
  <c r="V75" i="46"/>
  <c r="Q75" i="46"/>
  <c r="O75" i="46"/>
  <c r="V74" i="46"/>
  <c r="Q74" i="46"/>
  <c r="O74" i="46"/>
  <c r="V73" i="46"/>
  <c r="Q73" i="46"/>
  <c r="O73" i="46"/>
  <c r="V71" i="46"/>
  <c r="Q71" i="46"/>
  <c r="O71" i="46"/>
  <c r="V70" i="46"/>
  <c r="Q70" i="46"/>
  <c r="O70" i="46"/>
  <c r="V69" i="46"/>
  <c r="Q69" i="46"/>
  <c r="O69" i="46"/>
  <c r="V68" i="46"/>
  <c r="Q68" i="46"/>
  <c r="O68" i="46"/>
  <c r="V67" i="46"/>
  <c r="Q67" i="46"/>
  <c r="O67" i="46"/>
  <c r="V66" i="46"/>
  <c r="Q66" i="46"/>
  <c r="O66" i="46"/>
  <c r="V65" i="46"/>
  <c r="Q65" i="46"/>
  <c r="O65" i="46"/>
  <c r="V64" i="46"/>
  <c r="Q64" i="46"/>
  <c r="O64" i="46"/>
  <c r="V62" i="46"/>
  <c r="Q62" i="46"/>
  <c r="O62" i="46"/>
  <c r="V60" i="46"/>
  <c r="Q60" i="46"/>
  <c r="O60" i="46"/>
  <c r="V59" i="46"/>
  <c r="Q59" i="46"/>
  <c r="O59" i="46"/>
  <c r="V57" i="46"/>
  <c r="Q57" i="46"/>
  <c r="O57" i="46"/>
  <c r="V56" i="46"/>
  <c r="Q56" i="46"/>
  <c r="O56" i="46"/>
  <c r="V55" i="46"/>
  <c r="Q55" i="46"/>
  <c r="O55" i="46"/>
  <c r="V54" i="46"/>
  <c r="Q54" i="46"/>
  <c r="O54" i="46"/>
  <c r="V52" i="46"/>
  <c r="Q52" i="46"/>
  <c r="O52" i="46"/>
  <c r="V51" i="46"/>
  <c r="Q51" i="46"/>
  <c r="O51" i="46"/>
  <c r="V50" i="46"/>
  <c r="Q50" i="46"/>
  <c r="O50" i="46"/>
  <c r="V49" i="46"/>
  <c r="Q49" i="46"/>
  <c r="O49" i="46"/>
  <c r="V48" i="46"/>
  <c r="Q48" i="46"/>
  <c r="O48" i="46"/>
  <c r="V47" i="46"/>
  <c r="Q47" i="46"/>
  <c r="O47" i="46"/>
  <c r="V46" i="46"/>
  <c r="Q46" i="46"/>
  <c r="O46" i="46"/>
  <c r="V44" i="46"/>
  <c r="Q44" i="46"/>
  <c r="O44" i="46"/>
  <c r="V43" i="46"/>
  <c r="Q43" i="46"/>
  <c r="O43" i="46"/>
  <c r="V42" i="46"/>
  <c r="Q42" i="46"/>
  <c r="O42" i="46"/>
  <c r="V41" i="46"/>
  <c r="Q41" i="46"/>
  <c r="O41" i="46"/>
  <c r="V40" i="46"/>
  <c r="Q40" i="46"/>
  <c r="O40" i="46"/>
  <c r="V38" i="46"/>
  <c r="Q38" i="46"/>
  <c r="O38" i="46"/>
  <c r="V36" i="46"/>
  <c r="Q36" i="46"/>
  <c r="O36" i="46"/>
  <c r="V35" i="46"/>
  <c r="Q35" i="46"/>
  <c r="O35" i="46"/>
  <c r="V33" i="46"/>
  <c r="Q33" i="46"/>
  <c r="O33" i="46"/>
  <c r="V32" i="46"/>
  <c r="Q32" i="46"/>
  <c r="O32" i="46"/>
  <c r="V31" i="46"/>
  <c r="Q31" i="46"/>
  <c r="O31" i="46"/>
  <c r="V29" i="46"/>
  <c r="Q29" i="46"/>
  <c r="O29" i="46"/>
  <c r="V27" i="46"/>
  <c r="Q27" i="46"/>
  <c r="O27" i="46"/>
  <c r="V25" i="46"/>
  <c r="Q25" i="46"/>
  <c r="O25" i="46"/>
  <c r="V23" i="46"/>
  <c r="Q23" i="46"/>
  <c r="O23" i="46"/>
  <c r="V21" i="46"/>
  <c r="Q21" i="46"/>
  <c r="O21" i="46"/>
  <c r="V19" i="46"/>
  <c r="Q19" i="46"/>
  <c r="O19" i="46"/>
  <c r="V17" i="46"/>
  <c r="Q17" i="46"/>
  <c r="O17" i="46"/>
  <c r="V16" i="46"/>
  <c r="Q16" i="46"/>
  <c r="O16" i="46"/>
  <c r="V15" i="46"/>
  <c r="Q15" i="46"/>
  <c r="O15" i="46"/>
  <c r="V13" i="46"/>
  <c r="Q13" i="46"/>
  <c r="O13" i="46"/>
  <c r="V11" i="46"/>
  <c r="Q11" i="46"/>
  <c r="O11" i="46"/>
  <c r="V9" i="46"/>
  <c r="Q9" i="46"/>
  <c r="O9" i="46"/>
  <c r="X7" i="46"/>
  <c r="W7" i="46"/>
  <c r="V7" i="46"/>
  <c r="Q7" i="46"/>
  <c r="O7" i="46"/>
  <c r="V5" i="46"/>
  <c r="Q5" i="46"/>
  <c r="O5" i="46"/>
  <c r="V4" i="46"/>
  <c r="Q4" i="46"/>
  <c r="O4" i="46"/>
  <c r="V2" i="46"/>
  <c r="Q2" i="46"/>
  <c r="O2" i="46"/>
  <c r="AJ244" i="1"/>
  <c r="AC240" i="1"/>
  <c r="P240" i="1"/>
  <c r="N240" i="1"/>
  <c r="S240" i="1" s="1"/>
  <c r="L240" i="1"/>
  <c r="AC239" i="1"/>
  <c r="P239" i="1"/>
  <c r="S239" i="1" s="1"/>
  <c r="N239" i="1"/>
  <c r="L239" i="1"/>
  <c r="AC238" i="1"/>
  <c r="S238" i="1"/>
  <c r="P238" i="1"/>
  <c r="N238" i="1"/>
  <c r="L238" i="1"/>
  <c r="AJ237" i="1"/>
  <c r="AC237" i="1"/>
  <c r="P237" i="1"/>
  <c r="N237" i="1"/>
  <c r="L237" i="1"/>
  <c r="S237" i="1" s="1"/>
  <c r="AC236" i="1"/>
  <c r="P236" i="1"/>
  <c r="N236" i="1"/>
  <c r="L236" i="1"/>
  <c r="S236" i="1" s="1"/>
  <c r="AC235" i="1"/>
  <c r="P235" i="1"/>
  <c r="N235" i="1"/>
  <c r="L235" i="1"/>
  <c r="S235" i="1" s="1"/>
  <c r="AC234" i="1"/>
  <c r="P234" i="1"/>
  <c r="N234" i="1"/>
  <c r="L234" i="1"/>
  <c r="AC233" i="1"/>
  <c r="S233" i="1"/>
  <c r="P233" i="1"/>
  <c r="N233" i="1"/>
  <c r="L233" i="1"/>
  <c r="AC232" i="1"/>
  <c r="S232" i="1"/>
  <c r="P232" i="1"/>
  <c r="N232" i="1"/>
  <c r="L232" i="1"/>
  <c r="AC231" i="1"/>
  <c r="S231" i="1"/>
  <c r="P231" i="1"/>
  <c r="N231" i="1"/>
  <c r="L231" i="1"/>
  <c r="AC230" i="1"/>
  <c r="P230" i="1"/>
  <c r="N230" i="1"/>
  <c r="L230" i="1"/>
  <c r="S230" i="1" s="1"/>
  <c r="AC229" i="1"/>
  <c r="P229" i="1"/>
  <c r="N229" i="1"/>
  <c r="L229" i="1"/>
  <c r="AC228" i="1"/>
  <c r="P228" i="1"/>
  <c r="N228" i="1"/>
  <c r="L228" i="1"/>
  <c r="AC227" i="1"/>
  <c r="P227" i="1"/>
  <c r="N227" i="1"/>
  <c r="L227" i="1"/>
  <c r="AC226" i="1"/>
  <c r="P226" i="1"/>
  <c r="N226" i="1"/>
  <c r="L226" i="1"/>
  <c r="AC225" i="1"/>
  <c r="S225" i="1"/>
  <c r="P225" i="1"/>
  <c r="N225" i="1"/>
  <c r="L225" i="1"/>
  <c r="AC224" i="1"/>
  <c r="S224" i="1"/>
  <c r="P224" i="1"/>
  <c r="N224" i="1"/>
  <c r="L224" i="1"/>
  <c r="AC223" i="1"/>
  <c r="P223" i="1"/>
  <c r="N223" i="1"/>
  <c r="L223" i="1"/>
  <c r="S223" i="1" s="1"/>
  <c r="AC222" i="1"/>
  <c r="R222" i="1"/>
  <c r="P222" i="1"/>
  <c r="N222" i="1"/>
  <c r="L222" i="1"/>
  <c r="AC221" i="1"/>
  <c r="R221" i="1"/>
  <c r="P221" i="1"/>
  <c r="N221" i="1"/>
  <c r="L221" i="1"/>
  <c r="AJ220" i="1"/>
  <c r="AC220" i="1"/>
  <c r="R220" i="1"/>
  <c r="P220" i="1"/>
  <c r="N220" i="1"/>
  <c r="L220" i="1"/>
  <c r="S220" i="1" s="1"/>
  <c r="AC219" i="1"/>
  <c r="R219" i="1"/>
  <c r="P219" i="1"/>
  <c r="N219" i="1"/>
  <c r="L219" i="1"/>
  <c r="AC218" i="1"/>
  <c r="R218" i="1"/>
  <c r="P218" i="1"/>
  <c r="N218" i="1"/>
  <c r="L218" i="1"/>
  <c r="S218" i="1" s="1"/>
  <c r="AC217" i="1"/>
  <c r="R217" i="1"/>
  <c r="P217" i="1"/>
  <c r="N217" i="1"/>
  <c r="L217" i="1"/>
  <c r="S217" i="1" s="1"/>
  <c r="AC216" i="1"/>
  <c r="R216" i="1"/>
  <c r="P216" i="1"/>
  <c r="N216" i="1"/>
  <c r="L216" i="1"/>
  <c r="AC215" i="1"/>
  <c r="R215" i="1"/>
  <c r="P215" i="1"/>
  <c r="N215" i="1"/>
  <c r="L215" i="1"/>
  <c r="S215" i="1" s="1"/>
  <c r="AC214" i="1"/>
  <c r="R214" i="1"/>
  <c r="P214" i="1"/>
  <c r="N214" i="1"/>
  <c r="L214" i="1"/>
  <c r="AC213" i="1"/>
  <c r="R213" i="1"/>
  <c r="P213" i="1"/>
  <c r="N213" i="1"/>
  <c r="L213" i="1"/>
  <c r="S213" i="1" s="1"/>
  <c r="AJ212" i="1"/>
  <c r="AC212" i="1"/>
  <c r="R212" i="1"/>
  <c r="P212" i="1"/>
  <c r="N212" i="1"/>
  <c r="L212" i="1"/>
  <c r="AC211" i="1"/>
  <c r="R211" i="1"/>
  <c r="P211" i="1"/>
  <c r="N211" i="1"/>
  <c r="L211" i="1"/>
  <c r="S211" i="1" s="1"/>
  <c r="AC210" i="1"/>
  <c r="R210" i="1"/>
  <c r="P210" i="1"/>
  <c r="N210" i="1"/>
  <c r="L210" i="1"/>
  <c r="S210" i="1" s="1"/>
  <c r="AC209" i="1"/>
  <c r="R209" i="1"/>
  <c r="P209" i="1"/>
  <c r="N209" i="1"/>
  <c r="L209" i="1"/>
  <c r="AC208" i="1"/>
  <c r="R208" i="1"/>
  <c r="P208" i="1"/>
  <c r="N208" i="1"/>
  <c r="L208" i="1"/>
  <c r="S208" i="1" s="1"/>
  <c r="AC207" i="1"/>
  <c r="R207" i="1"/>
  <c r="P207" i="1"/>
  <c r="N207" i="1"/>
  <c r="L207" i="1"/>
  <c r="S207" i="1" s="1"/>
  <c r="AC206" i="1"/>
  <c r="R206" i="1"/>
  <c r="P206" i="1"/>
  <c r="N206" i="1"/>
  <c r="L206" i="1"/>
  <c r="S206" i="1" s="1"/>
  <c r="AC205" i="1"/>
  <c r="R205" i="1"/>
  <c r="P205" i="1"/>
  <c r="N205" i="1"/>
  <c r="L205" i="1"/>
  <c r="AJ204" i="1"/>
  <c r="AC204" i="1"/>
  <c r="R204" i="1"/>
  <c r="P204" i="1"/>
  <c r="N204" i="1"/>
  <c r="L204" i="1"/>
  <c r="S204" i="1" s="1"/>
  <c r="AC203" i="1"/>
  <c r="R203" i="1"/>
  <c r="P203" i="1"/>
  <c r="N203" i="1"/>
  <c r="L203" i="1"/>
  <c r="S203" i="1" s="1"/>
  <c r="AC202" i="1"/>
  <c r="R202" i="1"/>
  <c r="P202" i="1"/>
  <c r="N202" i="1"/>
  <c r="L202" i="1"/>
  <c r="S202" i="1" s="1"/>
  <c r="AC201" i="1"/>
  <c r="R201" i="1"/>
  <c r="P201" i="1"/>
  <c r="N201" i="1"/>
  <c r="L201" i="1"/>
  <c r="S201" i="1" s="1"/>
  <c r="AC200" i="1"/>
  <c r="R200" i="1"/>
  <c r="P200" i="1"/>
  <c r="N200" i="1"/>
  <c r="L200" i="1"/>
  <c r="S200" i="1" s="1"/>
  <c r="AC199" i="1"/>
  <c r="R199" i="1"/>
  <c r="P199" i="1"/>
  <c r="N199" i="1"/>
  <c r="L199" i="1"/>
  <c r="S199" i="1" s="1"/>
  <c r="AC198" i="1"/>
  <c r="R198" i="1"/>
  <c r="P198" i="1"/>
  <c r="N198" i="1"/>
  <c r="L198" i="1"/>
  <c r="S198" i="1" s="1"/>
  <c r="AC197" i="1"/>
  <c r="R197" i="1"/>
  <c r="P197" i="1"/>
  <c r="N197" i="1"/>
  <c r="L197" i="1"/>
  <c r="S197" i="1" s="1"/>
  <c r="AC196" i="1"/>
  <c r="R196" i="1"/>
  <c r="P196" i="1"/>
  <c r="N196" i="1"/>
  <c r="L196" i="1"/>
  <c r="AC195" i="1"/>
  <c r="R195" i="1"/>
  <c r="P195" i="1"/>
  <c r="N195" i="1"/>
  <c r="L195" i="1"/>
  <c r="AC194" i="1"/>
  <c r="R194" i="1"/>
  <c r="P194" i="1"/>
  <c r="N194" i="1"/>
  <c r="L194" i="1"/>
  <c r="S194" i="1" s="1"/>
  <c r="AC193" i="1"/>
  <c r="R193" i="1"/>
  <c r="P193" i="1"/>
  <c r="N193" i="1"/>
  <c r="L193" i="1"/>
  <c r="S193" i="1" s="1"/>
  <c r="AC192" i="1"/>
  <c r="R192" i="1"/>
  <c r="P192" i="1"/>
  <c r="N192" i="1"/>
  <c r="L192" i="1"/>
  <c r="S192" i="1" s="1"/>
  <c r="AC191" i="1"/>
  <c r="R191" i="1"/>
  <c r="P191" i="1"/>
  <c r="N191" i="1"/>
  <c r="L191" i="1"/>
  <c r="AC190" i="1"/>
  <c r="R190" i="1"/>
  <c r="P190" i="1"/>
  <c r="N190" i="1"/>
  <c r="L190" i="1"/>
  <c r="AC189" i="1"/>
  <c r="R189" i="1"/>
  <c r="P189" i="1"/>
  <c r="N189" i="1"/>
  <c r="L189" i="1"/>
  <c r="S189" i="1" s="1"/>
  <c r="AC188" i="1"/>
  <c r="R188" i="1"/>
  <c r="P188" i="1"/>
  <c r="N188" i="1"/>
  <c r="L188" i="1"/>
  <c r="AC187" i="1"/>
  <c r="R187" i="1"/>
  <c r="P187" i="1"/>
  <c r="N187" i="1"/>
  <c r="L187" i="1"/>
  <c r="S187" i="1" s="1"/>
  <c r="AC186" i="1"/>
  <c r="R186" i="1"/>
  <c r="P186" i="1"/>
  <c r="N186" i="1"/>
  <c r="L186" i="1"/>
  <c r="AC185" i="1"/>
  <c r="R185" i="1"/>
  <c r="P185" i="1"/>
  <c r="N185" i="1"/>
  <c r="L185" i="1"/>
  <c r="S185" i="1" s="1"/>
  <c r="AC184" i="1"/>
  <c r="R184" i="1"/>
  <c r="P184" i="1"/>
  <c r="N184" i="1"/>
  <c r="L184" i="1"/>
  <c r="S184" i="1" s="1"/>
  <c r="AC183" i="1"/>
  <c r="R183" i="1"/>
  <c r="P183" i="1"/>
  <c r="N183" i="1"/>
  <c r="L183" i="1"/>
  <c r="AC182" i="1"/>
  <c r="R182" i="1"/>
  <c r="P182" i="1"/>
  <c r="N182" i="1"/>
  <c r="L182" i="1"/>
  <c r="S182" i="1" s="1"/>
  <c r="AC181" i="1"/>
  <c r="S181" i="1"/>
  <c r="R181" i="1"/>
  <c r="N181" i="1"/>
  <c r="L181" i="1"/>
  <c r="AC180" i="1"/>
  <c r="R180" i="1"/>
  <c r="N180" i="1"/>
  <c r="L180" i="1"/>
  <c r="S180" i="1" s="1"/>
  <c r="AC179" i="1"/>
  <c r="R179" i="1"/>
  <c r="N179" i="1"/>
  <c r="L179" i="1"/>
  <c r="AC178" i="1"/>
  <c r="R178" i="1"/>
  <c r="N178" i="1"/>
  <c r="L178" i="1"/>
  <c r="S178" i="1" s="1"/>
  <c r="AC177" i="1"/>
  <c r="R177" i="1"/>
  <c r="N177" i="1"/>
  <c r="L177" i="1"/>
  <c r="AC176" i="1"/>
  <c r="R176" i="1"/>
  <c r="N176" i="1"/>
  <c r="L176" i="1"/>
  <c r="AC175" i="1"/>
  <c r="S175" i="1"/>
  <c r="R175" i="1"/>
  <c r="N175" i="1"/>
  <c r="L175" i="1"/>
  <c r="AC174" i="1"/>
  <c r="R174" i="1"/>
  <c r="N174" i="1"/>
  <c r="L174" i="1"/>
  <c r="AC173" i="1"/>
  <c r="R173" i="1"/>
  <c r="N173" i="1"/>
  <c r="L173" i="1"/>
  <c r="AC172" i="1"/>
  <c r="S172" i="1"/>
  <c r="R172" i="1"/>
  <c r="N172" i="1"/>
  <c r="L172" i="1"/>
  <c r="AC171" i="1"/>
  <c r="R171" i="1"/>
  <c r="N171" i="1"/>
  <c r="L171" i="1"/>
  <c r="AC170" i="1"/>
  <c r="R170" i="1"/>
  <c r="N170" i="1"/>
  <c r="L170" i="1"/>
  <c r="AC169" i="1"/>
  <c r="R169" i="1"/>
  <c r="S169" i="1"/>
  <c r="L169" i="1"/>
  <c r="N169" i="1" s="1"/>
  <c r="AC168" i="1"/>
  <c r="S168" i="1"/>
  <c r="R168" i="1"/>
  <c r="N168" i="1"/>
  <c r="L168" i="1"/>
  <c r="AC167" i="1"/>
  <c r="R167" i="1"/>
  <c r="N167" i="1"/>
  <c r="L167" i="1"/>
  <c r="S167" i="1" s="1"/>
  <c r="AC166" i="1"/>
  <c r="R166" i="1"/>
  <c r="N166" i="1"/>
  <c r="L166" i="1"/>
  <c r="S166" i="1" s="1"/>
  <c r="AC165" i="1"/>
  <c r="R165" i="1"/>
  <c r="N165" i="1"/>
  <c r="L165" i="1"/>
  <c r="AC164" i="1"/>
  <c r="R164" i="1"/>
  <c r="N164" i="1"/>
  <c r="L164" i="1"/>
  <c r="AC163" i="1"/>
  <c r="R163" i="1"/>
  <c r="N163" i="1"/>
  <c r="L163" i="1"/>
  <c r="AC162" i="1"/>
  <c r="R162" i="1"/>
  <c r="N162" i="1"/>
  <c r="L162" i="1"/>
  <c r="AC161" i="1"/>
  <c r="S161" i="1"/>
  <c r="R161" i="1"/>
  <c r="N161" i="1"/>
  <c r="L161" i="1"/>
  <c r="AC160" i="1"/>
  <c r="R160" i="1"/>
  <c r="N160" i="1"/>
  <c r="L160" i="1"/>
  <c r="AC159" i="1"/>
  <c r="R159" i="1"/>
  <c r="N159" i="1"/>
  <c r="L159" i="1"/>
  <c r="AC158" i="1"/>
  <c r="R158" i="1"/>
  <c r="N158" i="1"/>
  <c r="L158" i="1"/>
  <c r="AC157" i="1"/>
  <c r="R157" i="1"/>
  <c r="N157" i="1"/>
  <c r="L157" i="1"/>
  <c r="AC156" i="1"/>
  <c r="R156" i="1"/>
  <c r="P156" i="1"/>
  <c r="N156" i="1"/>
  <c r="L156" i="1"/>
  <c r="S156" i="1" s="1"/>
  <c r="AC155" i="1"/>
  <c r="R155" i="1"/>
  <c r="P155" i="1"/>
  <c r="N155" i="1"/>
  <c r="L155" i="1"/>
  <c r="AC154" i="1"/>
  <c r="R154" i="1"/>
  <c r="P154" i="1"/>
  <c r="N154" i="1"/>
  <c r="L154" i="1"/>
  <c r="S154" i="1" s="1"/>
  <c r="AC153" i="1"/>
  <c r="R153" i="1"/>
  <c r="P153" i="1"/>
  <c r="N153" i="1"/>
  <c r="L153" i="1"/>
  <c r="AC152" i="1"/>
  <c r="R152" i="1"/>
  <c r="P152" i="1"/>
  <c r="N152" i="1"/>
  <c r="L152" i="1"/>
  <c r="AC151" i="1"/>
  <c r="P151" i="1"/>
  <c r="N151" i="1"/>
  <c r="L151" i="1"/>
  <c r="R151" i="1" s="1"/>
  <c r="AC150" i="1"/>
  <c r="R150" i="1"/>
  <c r="P150" i="1"/>
  <c r="N150" i="1"/>
  <c r="L150" i="1"/>
  <c r="S150" i="1" s="1"/>
  <c r="AC149" i="1"/>
  <c r="R149" i="1"/>
  <c r="P149" i="1"/>
  <c r="N149" i="1"/>
  <c r="L149" i="1"/>
  <c r="AC148" i="1"/>
  <c r="R148" i="1"/>
  <c r="P148" i="1"/>
  <c r="N148" i="1"/>
  <c r="L148" i="1"/>
  <c r="S148" i="1" s="1"/>
  <c r="AC147" i="1"/>
  <c r="R147" i="1"/>
  <c r="P147" i="1"/>
  <c r="N147" i="1"/>
  <c r="L147" i="1"/>
  <c r="AC146" i="1"/>
  <c r="R146" i="1"/>
  <c r="P146" i="1"/>
  <c r="N146" i="1"/>
  <c r="L146" i="1"/>
  <c r="AC145" i="1"/>
  <c r="R145" i="1"/>
  <c r="P145" i="1"/>
  <c r="N145" i="1"/>
  <c r="L145" i="1"/>
  <c r="S145" i="1" s="1"/>
  <c r="AC144" i="1"/>
  <c r="R144" i="1"/>
  <c r="P144" i="1"/>
  <c r="N144" i="1"/>
  <c r="L144" i="1"/>
  <c r="S144" i="1" s="1"/>
  <c r="AC143" i="1"/>
  <c r="R143" i="1"/>
  <c r="P143" i="1"/>
  <c r="N143" i="1"/>
  <c r="L143" i="1"/>
  <c r="AC142" i="1"/>
  <c r="R142" i="1"/>
  <c r="P142" i="1"/>
  <c r="N142" i="1"/>
  <c r="L142" i="1"/>
  <c r="AC141" i="1"/>
  <c r="R141" i="1"/>
  <c r="P141" i="1"/>
  <c r="N141" i="1"/>
  <c r="L141" i="1"/>
  <c r="S141" i="1" s="1"/>
  <c r="AC140" i="1"/>
  <c r="P140" i="1"/>
  <c r="N140" i="1"/>
  <c r="L140" i="1"/>
  <c r="S140" i="1" s="1"/>
  <c r="AJ139" i="1"/>
  <c r="AC139" i="1"/>
  <c r="S139" i="1"/>
  <c r="P139" i="1"/>
  <c r="N139" i="1"/>
  <c r="L139" i="1"/>
  <c r="AC138" i="1"/>
  <c r="R138" i="1"/>
  <c r="P138" i="1"/>
  <c r="N138" i="1"/>
  <c r="L138" i="1"/>
  <c r="S138" i="1" s="1"/>
  <c r="AC137" i="1"/>
  <c r="R137" i="1"/>
  <c r="P137" i="1"/>
  <c r="N137" i="1"/>
  <c r="L137" i="1"/>
  <c r="AC136" i="1"/>
  <c r="R136" i="1"/>
  <c r="P136" i="1"/>
  <c r="N136" i="1"/>
  <c r="L136" i="1"/>
  <c r="S136" i="1" s="1"/>
  <c r="AJ135" i="1"/>
  <c r="AC135" i="1"/>
  <c r="R135" i="1"/>
  <c r="P135" i="1"/>
  <c r="N135" i="1"/>
  <c r="L135" i="1"/>
  <c r="AC134" i="1"/>
  <c r="R134" i="1"/>
  <c r="P134" i="1"/>
  <c r="N134" i="1"/>
  <c r="L134" i="1"/>
  <c r="S134" i="1" s="1"/>
  <c r="AC133" i="1"/>
  <c r="R133" i="1"/>
  <c r="P133" i="1"/>
  <c r="N133" i="1"/>
  <c r="L133" i="1"/>
  <c r="AC132" i="1"/>
  <c r="P132" i="1"/>
  <c r="N132" i="1"/>
  <c r="L132" i="1"/>
  <c r="S132" i="1" s="1"/>
  <c r="AC131" i="1"/>
  <c r="P131" i="1"/>
  <c r="N131" i="1"/>
  <c r="S131" i="1" s="1"/>
  <c r="L131" i="1"/>
  <c r="AC130" i="1"/>
  <c r="P130" i="1"/>
  <c r="S130" i="1" s="1"/>
  <c r="N130" i="1"/>
  <c r="L130" i="1"/>
  <c r="P129" i="1"/>
  <c r="N129" i="1"/>
  <c r="L129" i="1"/>
  <c r="S129" i="1" s="1"/>
  <c r="AC128" i="1"/>
  <c r="R128" i="1"/>
  <c r="P128" i="1"/>
  <c r="N128" i="1"/>
  <c r="L128" i="1"/>
  <c r="S128" i="1" s="1"/>
  <c r="AJ127" i="1"/>
  <c r="AC127" i="1"/>
  <c r="R127" i="1"/>
  <c r="P127" i="1"/>
  <c r="N127" i="1"/>
  <c r="L127" i="1"/>
  <c r="S127" i="1" s="1"/>
  <c r="AC126" i="1"/>
  <c r="R126" i="1"/>
  <c r="P126" i="1"/>
  <c r="N126" i="1"/>
  <c r="L126" i="1"/>
  <c r="S126" i="1" s="1"/>
  <c r="AC125" i="1"/>
  <c r="R125" i="1"/>
  <c r="P125" i="1"/>
  <c r="N125" i="1"/>
  <c r="L125" i="1"/>
  <c r="S125" i="1" s="1"/>
  <c r="AC124" i="1"/>
  <c r="R124" i="1"/>
  <c r="P124" i="1"/>
  <c r="N124" i="1"/>
  <c r="L124" i="1"/>
  <c r="AC123" i="1"/>
  <c r="R123" i="1"/>
  <c r="P123" i="1"/>
  <c r="N123" i="1"/>
  <c r="L123" i="1"/>
  <c r="S123" i="1" s="1"/>
  <c r="AC122" i="1"/>
  <c r="R122" i="1"/>
  <c r="P122" i="1"/>
  <c r="N122" i="1"/>
  <c r="L122" i="1"/>
  <c r="S122" i="1" s="1"/>
  <c r="AC121" i="1"/>
  <c r="R121" i="1"/>
  <c r="P121" i="1"/>
  <c r="N121" i="1"/>
  <c r="L121" i="1"/>
  <c r="S121" i="1" s="1"/>
  <c r="AJ120" i="1"/>
  <c r="AC120" i="1"/>
  <c r="R120" i="1"/>
  <c r="P120" i="1"/>
  <c r="N120" i="1"/>
  <c r="L120" i="1"/>
  <c r="AC119" i="1"/>
  <c r="R119" i="1"/>
  <c r="P119" i="1"/>
  <c r="N119" i="1"/>
  <c r="L119" i="1"/>
  <c r="S119" i="1" s="1"/>
  <c r="AC118" i="1"/>
  <c r="R118" i="1"/>
  <c r="P118" i="1"/>
  <c r="N118" i="1"/>
  <c r="L118" i="1"/>
  <c r="S118" i="1" s="1"/>
  <c r="AC117" i="1"/>
  <c r="R117" i="1"/>
  <c r="P117" i="1"/>
  <c r="L117" i="1"/>
  <c r="N117" i="1" s="1"/>
  <c r="AC116" i="1"/>
  <c r="R116" i="1"/>
  <c r="P116" i="1"/>
  <c r="N116" i="1"/>
  <c r="L116" i="1"/>
  <c r="S116" i="1" s="1"/>
  <c r="AC115" i="1"/>
  <c r="R115" i="1"/>
  <c r="P115" i="1"/>
  <c r="N115" i="1"/>
  <c r="L115" i="1"/>
  <c r="S115" i="1" s="1"/>
  <c r="AC114" i="1"/>
  <c r="P114" i="1"/>
  <c r="N114" i="1"/>
  <c r="L114" i="1"/>
  <c r="S114" i="1" s="1"/>
  <c r="AC113" i="1"/>
  <c r="P113" i="1"/>
  <c r="N113" i="1"/>
  <c r="L113" i="1"/>
  <c r="S113" i="1" s="1"/>
  <c r="AC112" i="1"/>
  <c r="R112" i="1"/>
  <c r="P112" i="1"/>
  <c r="N112" i="1"/>
  <c r="L112" i="1"/>
  <c r="S112" i="1" s="1"/>
  <c r="AC111" i="1"/>
  <c r="R111" i="1"/>
  <c r="P111" i="1"/>
  <c r="N111" i="1"/>
  <c r="L111" i="1"/>
  <c r="S111" i="1" s="1"/>
  <c r="AC110" i="1"/>
  <c r="R110" i="1"/>
  <c r="P110" i="1"/>
  <c r="N110" i="1"/>
  <c r="L110" i="1"/>
  <c r="AC109" i="1"/>
  <c r="R109" i="1"/>
  <c r="P109" i="1"/>
  <c r="N109" i="1"/>
  <c r="L109" i="1"/>
  <c r="S109" i="1" s="1"/>
  <c r="AC108" i="1"/>
  <c r="R108" i="1"/>
  <c r="P108" i="1"/>
  <c r="N108" i="1"/>
  <c r="L108" i="1"/>
  <c r="S108" i="1" s="1"/>
  <c r="AC107" i="1"/>
  <c r="P107" i="1"/>
  <c r="N107" i="1"/>
  <c r="L107" i="1"/>
  <c r="R107" i="1" s="1"/>
  <c r="AC106" i="1"/>
  <c r="R106" i="1"/>
  <c r="P106" i="1"/>
  <c r="N106" i="1"/>
  <c r="L106" i="1"/>
  <c r="S106" i="1" s="1"/>
  <c r="AC105" i="1"/>
  <c r="S105" i="1"/>
  <c r="R105" i="1"/>
  <c r="P105" i="1"/>
  <c r="L105" i="1"/>
  <c r="N105" i="1" s="1"/>
  <c r="AC104" i="1"/>
  <c r="R104" i="1"/>
  <c r="P104" i="1"/>
  <c r="N104" i="1"/>
  <c r="L104" i="1"/>
  <c r="AC103" i="1"/>
  <c r="P103" i="1"/>
  <c r="N103" i="1"/>
  <c r="L103" i="1"/>
  <c r="S103" i="1" s="1"/>
  <c r="AC102" i="1"/>
  <c r="R102" i="1"/>
  <c r="P102" i="1"/>
  <c r="N102" i="1"/>
  <c r="L102" i="1"/>
  <c r="AC101" i="1"/>
  <c r="R101" i="1"/>
  <c r="P101" i="1"/>
  <c r="N101" i="1"/>
  <c r="L101" i="1"/>
  <c r="AC100" i="1"/>
  <c r="R100" i="1"/>
  <c r="P100" i="1"/>
  <c r="N100" i="1"/>
  <c r="L100" i="1"/>
  <c r="S100" i="1" s="1"/>
  <c r="AC99" i="1"/>
  <c r="R99" i="1"/>
  <c r="P99" i="1"/>
  <c r="N99" i="1"/>
  <c r="L99" i="1"/>
  <c r="S99" i="1" s="1"/>
  <c r="AC98" i="1"/>
  <c r="R98" i="1"/>
  <c r="P98" i="1"/>
  <c r="N98" i="1"/>
  <c r="L98" i="1"/>
  <c r="S98" i="1" s="1"/>
  <c r="AC97" i="1"/>
  <c r="R97" i="1"/>
  <c r="P97" i="1"/>
  <c r="N97" i="1"/>
  <c r="L97" i="1"/>
  <c r="S97" i="1" s="1"/>
  <c r="AC96" i="1"/>
  <c r="P96" i="1"/>
  <c r="N96" i="1"/>
  <c r="L96" i="1"/>
  <c r="S96" i="1" s="1"/>
  <c r="AC95" i="1"/>
  <c r="S95" i="1"/>
  <c r="P95" i="1"/>
  <c r="N95" i="1"/>
  <c r="L95" i="1"/>
  <c r="AC94" i="1"/>
  <c r="R94" i="1"/>
  <c r="P94" i="1"/>
  <c r="N94" i="1"/>
  <c r="L94" i="1"/>
  <c r="S94" i="1" s="1"/>
  <c r="AC93" i="1"/>
  <c r="R93" i="1"/>
  <c r="P93" i="1"/>
  <c r="N93" i="1"/>
  <c r="L93" i="1"/>
  <c r="AC92" i="1"/>
  <c r="R92" i="1"/>
  <c r="P92" i="1"/>
  <c r="N92" i="1"/>
  <c r="L92" i="1"/>
  <c r="AC91" i="1"/>
  <c r="R91" i="1"/>
  <c r="P91" i="1"/>
  <c r="N91" i="1"/>
  <c r="L91" i="1"/>
  <c r="S91" i="1" s="1"/>
  <c r="AC90" i="1"/>
  <c r="R90" i="1"/>
  <c r="P90" i="1"/>
  <c r="L90" i="1"/>
  <c r="N90" i="1" s="1"/>
  <c r="AC89" i="1"/>
  <c r="P89" i="1"/>
  <c r="N89" i="1"/>
  <c r="L89" i="1"/>
  <c r="AC88" i="1"/>
  <c r="P88" i="1"/>
  <c r="N88" i="1"/>
  <c r="L88" i="1"/>
  <c r="S88" i="1" s="1"/>
  <c r="AC87" i="1"/>
  <c r="R87" i="1"/>
  <c r="P87" i="1"/>
  <c r="N87" i="1"/>
  <c r="L87" i="1"/>
  <c r="AC86" i="1"/>
  <c r="R86" i="1"/>
  <c r="P86" i="1"/>
  <c r="N86" i="1"/>
  <c r="L86" i="1"/>
  <c r="AC85" i="1"/>
  <c r="R85" i="1"/>
  <c r="P85" i="1"/>
  <c r="N85" i="1"/>
  <c r="L85" i="1"/>
  <c r="S85" i="1" s="1"/>
  <c r="AC84" i="1"/>
  <c r="R84" i="1"/>
  <c r="P84" i="1"/>
  <c r="N84" i="1"/>
  <c r="L84" i="1"/>
  <c r="S84" i="1" s="1"/>
  <c r="AC83" i="1"/>
  <c r="R83" i="1"/>
  <c r="P83" i="1"/>
  <c r="N83" i="1"/>
  <c r="L83" i="1"/>
  <c r="AC82" i="1"/>
  <c r="R82" i="1"/>
  <c r="P82" i="1"/>
  <c r="N82" i="1"/>
  <c r="L82" i="1"/>
  <c r="S82" i="1" s="1"/>
  <c r="AC81" i="1"/>
  <c r="R81" i="1"/>
  <c r="P81" i="1"/>
  <c r="N81" i="1"/>
  <c r="L81" i="1"/>
  <c r="AC80" i="1"/>
  <c r="R80" i="1"/>
  <c r="P80" i="1"/>
  <c r="N80" i="1"/>
  <c r="L80" i="1"/>
  <c r="AC79" i="1"/>
  <c r="R79" i="1"/>
  <c r="P79" i="1"/>
  <c r="N79" i="1"/>
  <c r="L79" i="1"/>
  <c r="S79" i="1" s="1"/>
  <c r="AC78" i="1"/>
  <c r="R78" i="1"/>
  <c r="P78" i="1"/>
  <c r="N78" i="1"/>
  <c r="L78" i="1"/>
  <c r="S78" i="1" s="1"/>
  <c r="AC77" i="1"/>
  <c r="R77" i="1"/>
  <c r="P77" i="1"/>
  <c r="N77" i="1"/>
  <c r="L77" i="1"/>
  <c r="S77" i="1" s="1"/>
  <c r="AC76" i="1"/>
  <c r="R76" i="1"/>
  <c r="P76" i="1"/>
  <c r="N76" i="1"/>
  <c r="L76" i="1"/>
  <c r="S76" i="1" s="1"/>
  <c r="AJ75" i="1"/>
  <c r="AC75" i="1"/>
  <c r="R75" i="1"/>
  <c r="P75" i="1"/>
  <c r="N75" i="1"/>
  <c r="L75" i="1"/>
  <c r="AC74" i="1"/>
  <c r="R74" i="1"/>
  <c r="P74" i="1"/>
  <c r="N74" i="1"/>
  <c r="L74" i="1"/>
  <c r="AC73" i="1"/>
  <c r="S73" i="1"/>
  <c r="P73" i="1"/>
  <c r="N73" i="1"/>
  <c r="L73" i="1"/>
  <c r="R73" i="1" s="1"/>
  <c r="AC72" i="1"/>
  <c r="R72" i="1"/>
  <c r="P72" i="1"/>
  <c r="N72" i="1"/>
  <c r="L72" i="1"/>
  <c r="AC71" i="1"/>
  <c r="R71" i="1"/>
  <c r="P71" i="1"/>
  <c r="N71" i="1"/>
  <c r="L71" i="1"/>
  <c r="S71" i="1" s="1"/>
  <c r="AC70" i="1"/>
  <c r="R70" i="1"/>
  <c r="P70" i="1"/>
  <c r="N70" i="1"/>
  <c r="L70" i="1"/>
  <c r="S70" i="1" s="1"/>
  <c r="AC69" i="1"/>
  <c r="R69" i="1"/>
  <c r="P69" i="1"/>
  <c r="N69" i="1"/>
  <c r="L69" i="1"/>
  <c r="S69" i="1" s="1"/>
  <c r="AC68" i="1"/>
  <c r="R68" i="1"/>
  <c r="P68" i="1"/>
  <c r="N68" i="1"/>
  <c r="L68" i="1"/>
  <c r="S68" i="1" s="1"/>
  <c r="AC67" i="1"/>
  <c r="R67" i="1"/>
  <c r="P67" i="1"/>
  <c r="N67" i="1"/>
  <c r="L67" i="1"/>
  <c r="S67" i="1" s="1"/>
  <c r="AC66" i="1"/>
  <c r="R66" i="1"/>
  <c r="P66" i="1"/>
  <c r="N66" i="1"/>
  <c r="L66" i="1"/>
  <c r="S66" i="1" s="1"/>
  <c r="AC65" i="1"/>
  <c r="R65" i="1"/>
  <c r="P65" i="1"/>
  <c r="N65" i="1"/>
  <c r="L65" i="1"/>
  <c r="AC64" i="1"/>
  <c r="R64" i="1"/>
  <c r="P64" i="1"/>
  <c r="N64" i="1"/>
  <c r="L64" i="1"/>
  <c r="AC63" i="1"/>
  <c r="R63" i="1"/>
  <c r="P63" i="1"/>
  <c r="N63" i="1"/>
  <c r="L63" i="1"/>
  <c r="S63" i="1" s="1"/>
  <c r="AC62" i="1"/>
  <c r="R62" i="1"/>
  <c r="P62" i="1"/>
  <c r="N62" i="1"/>
  <c r="L62" i="1"/>
  <c r="S62" i="1" s="1"/>
  <c r="AC61" i="1"/>
  <c r="R61" i="1"/>
  <c r="P61" i="1"/>
  <c r="N61" i="1"/>
  <c r="L61" i="1"/>
  <c r="S61" i="1" s="1"/>
  <c r="AC60" i="1"/>
  <c r="R60" i="1"/>
  <c r="P60" i="1"/>
  <c r="N60" i="1"/>
  <c r="L60" i="1"/>
  <c r="S60" i="1" s="1"/>
  <c r="AJ59" i="1"/>
  <c r="AC59" i="1"/>
  <c r="R59" i="1"/>
  <c r="P59" i="1"/>
  <c r="N59" i="1"/>
  <c r="L59" i="1"/>
  <c r="AC58" i="1"/>
  <c r="R58" i="1"/>
  <c r="P58" i="1"/>
  <c r="L58" i="1"/>
  <c r="N58" i="1" s="1"/>
  <c r="AC57" i="1"/>
  <c r="R57" i="1"/>
  <c r="P57" i="1"/>
  <c r="L57" i="1"/>
  <c r="N57" i="1" s="1"/>
  <c r="AC56" i="1"/>
  <c r="R56" i="1"/>
  <c r="P56" i="1"/>
  <c r="N56" i="1"/>
  <c r="L56" i="1"/>
  <c r="AC55" i="1"/>
  <c r="R55" i="1"/>
  <c r="P55" i="1"/>
  <c r="L55" i="1"/>
  <c r="N55" i="1" s="1"/>
  <c r="AC54" i="1"/>
  <c r="R54" i="1"/>
  <c r="P54" i="1"/>
  <c r="L54" i="1"/>
  <c r="N54" i="1" s="1"/>
  <c r="AC53" i="1"/>
  <c r="R53" i="1"/>
  <c r="P53" i="1"/>
  <c r="L53" i="1"/>
  <c r="N53" i="1" s="1"/>
  <c r="AC52" i="1"/>
  <c r="R52" i="1"/>
  <c r="P52" i="1"/>
  <c r="N52" i="1"/>
  <c r="L52" i="1"/>
  <c r="AC51" i="1"/>
  <c r="R51" i="1"/>
  <c r="P51" i="1"/>
  <c r="L51" i="1"/>
  <c r="N51" i="1" s="1"/>
  <c r="AC50" i="1"/>
  <c r="R50" i="1"/>
  <c r="P50" i="1"/>
  <c r="L50" i="1"/>
  <c r="N50" i="1" s="1"/>
  <c r="AC49" i="1"/>
  <c r="R49" i="1"/>
  <c r="P49" i="1"/>
  <c r="L49" i="1"/>
  <c r="N49" i="1" s="1"/>
  <c r="AC48" i="1"/>
  <c r="R48" i="1"/>
  <c r="P48" i="1"/>
  <c r="L48" i="1"/>
  <c r="N48" i="1" s="1"/>
  <c r="AC47" i="1"/>
  <c r="S47" i="1"/>
  <c r="R47" i="1"/>
  <c r="P47" i="1"/>
  <c r="L47" i="1"/>
  <c r="N47" i="1" s="1"/>
  <c r="AC46" i="1"/>
  <c r="R46" i="1"/>
  <c r="P46" i="1"/>
  <c r="N46" i="1"/>
  <c r="L46" i="1"/>
  <c r="AC45" i="1"/>
  <c r="R45" i="1"/>
  <c r="P45" i="1"/>
  <c r="L45" i="1"/>
  <c r="N45" i="1" s="1"/>
  <c r="AC44" i="1"/>
  <c r="R44" i="1"/>
  <c r="P44" i="1"/>
  <c r="L44" i="1"/>
  <c r="N44" i="1" s="1"/>
  <c r="AC43" i="1"/>
  <c r="R43" i="1"/>
  <c r="P43" i="1"/>
  <c r="N43" i="1"/>
  <c r="L43" i="1"/>
  <c r="AC42" i="1"/>
  <c r="R42" i="1"/>
  <c r="P42" i="1"/>
  <c r="N42" i="1"/>
  <c r="L42" i="1"/>
  <c r="S42" i="1" s="1"/>
  <c r="AJ41" i="1"/>
  <c r="AC41" i="1"/>
  <c r="R41" i="1"/>
  <c r="P41" i="1"/>
  <c r="N41" i="1"/>
  <c r="L41" i="1"/>
  <c r="S41" i="1" s="1"/>
  <c r="AC40" i="1"/>
  <c r="R40" i="1"/>
  <c r="P40" i="1"/>
  <c r="N40" i="1"/>
  <c r="L40" i="1"/>
  <c r="AC39" i="1"/>
  <c r="R39" i="1"/>
  <c r="P39" i="1"/>
  <c r="N39" i="1"/>
  <c r="L39" i="1"/>
  <c r="AC38" i="1"/>
  <c r="R38" i="1"/>
  <c r="P38" i="1"/>
  <c r="N38" i="1"/>
  <c r="L38" i="1"/>
  <c r="AC37" i="1"/>
  <c r="R37" i="1"/>
  <c r="P37" i="1"/>
  <c r="N37" i="1"/>
  <c r="L37" i="1"/>
  <c r="S37" i="1" s="1"/>
  <c r="AC36" i="1"/>
  <c r="R36" i="1"/>
  <c r="P36" i="1"/>
  <c r="N36" i="1"/>
  <c r="L36" i="1"/>
  <c r="S36" i="1" s="1"/>
  <c r="AC35" i="1"/>
  <c r="R35" i="1"/>
  <c r="P35" i="1"/>
  <c r="N35" i="1"/>
  <c r="L35" i="1"/>
  <c r="S35" i="1" s="1"/>
  <c r="AC34" i="1"/>
  <c r="R34" i="1"/>
  <c r="P34" i="1"/>
  <c r="N34" i="1"/>
  <c r="L34" i="1"/>
  <c r="S34" i="1" s="1"/>
  <c r="AC33" i="1"/>
  <c r="R33" i="1"/>
  <c r="P33" i="1"/>
  <c r="N33" i="1"/>
  <c r="L33" i="1"/>
  <c r="AC32" i="1"/>
  <c r="R32" i="1"/>
  <c r="P32" i="1"/>
  <c r="N32" i="1"/>
  <c r="L32" i="1"/>
  <c r="S32" i="1" s="1"/>
  <c r="AC31" i="1"/>
  <c r="R31" i="1"/>
  <c r="P31" i="1"/>
  <c r="N31" i="1"/>
  <c r="L31" i="1"/>
  <c r="S31" i="1" s="1"/>
  <c r="AC30" i="1"/>
  <c r="R30" i="1"/>
  <c r="P30" i="1"/>
  <c r="N30" i="1"/>
  <c r="L30" i="1"/>
  <c r="AC29" i="1"/>
  <c r="R29" i="1"/>
  <c r="P29" i="1"/>
  <c r="N29" i="1"/>
  <c r="L29" i="1"/>
  <c r="S29" i="1" s="1"/>
  <c r="AC28" i="1"/>
  <c r="R28" i="1"/>
  <c r="P28" i="1"/>
  <c r="N28" i="1"/>
  <c r="L28" i="1"/>
  <c r="S28" i="1" s="1"/>
  <c r="AC27" i="1"/>
  <c r="R27" i="1"/>
  <c r="P27" i="1"/>
  <c r="N27" i="1"/>
  <c r="L27" i="1"/>
  <c r="AC26" i="1"/>
  <c r="R26" i="1"/>
  <c r="P26" i="1"/>
  <c r="N26" i="1"/>
  <c r="L26" i="1"/>
  <c r="S26" i="1" s="1"/>
  <c r="AJ25" i="1"/>
  <c r="AC25" i="1"/>
  <c r="R25" i="1"/>
  <c r="P25" i="1"/>
  <c r="N25" i="1"/>
  <c r="L25" i="1"/>
  <c r="S25" i="1" s="1"/>
  <c r="AC24" i="1"/>
  <c r="R24" i="1"/>
  <c r="P24" i="1"/>
  <c r="N24" i="1"/>
  <c r="L24" i="1"/>
  <c r="AC23" i="1"/>
  <c r="R23" i="1"/>
  <c r="P23" i="1"/>
  <c r="N23" i="1"/>
  <c r="L23" i="1"/>
  <c r="AJ22" i="1"/>
  <c r="AC22" i="1"/>
  <c r="R22" i="1"/>
  <c r="P22" i="1"/>
  <c r="N22" i="1"/>
  <c r="L22" i="1"/>
  <c r="S22" i="1" s="1"/>
  <c r="AC21" i="1"/>
  <c r="R21" i="1"/>
  <c r="P21" i="1"/>
  <c r="N21" i="1"/>
  <c r="L21" i="1"/>
  <c r="S21" i="1" s="1"/>
  <c r="AC20" i="1"/>
  <c r="R20" i="1"/>
  <c r="P20" i="1"/>
  <c r="N20" i="1"/>
  <c r="L20" i="1"/>
  <c r="AC19" i="1"/>
  <c r="R19" i="1"/>
  <c r="P19" i="1"/>
  <c r="N19" i="1"/>
  <c r="L19" i="1"/>
  <c r="S19" i="1" s="1"/>
  <c r="AC18" i="1"/>
  <c r="R18" i="1"/>
  <c r="P18" i="1"/>
  <c r="N18" i="1"/>
  <c r="L18" i="1"/>
  <c r="AC17" i="1"/>
  <c r="R17" i="1"/>
  <c r="P17" i="1"/>
  <c r="N17" i="1"/>
  <c r="L17" i="1"/>
  <c r="S17" i="1" s="1"/>
  <c r="AC16" i="1"/>
  <c r="R16" i="1"/>
  <c r="P16" i="1"/>
  <c r="N16" i="1"/>
  <c r="L16" i="1"/>
  <c r="S16" i="1" s="1"/>
  <c r="AC15" i="1"/>
  <c r="R15" i="1"/>
  <c r="P15" i="1"/>
  <c r="N15" i="1"/>
  <c r="L15" i="1"/>
  <c r="AC14" i="1"/>
  <c r="R14" i="1"/>
  <c r="P14" i="1"/>
  <c r="N14" i="1"/>
  <c r="L14" i="1"/>
  <c r="S14" i="1" s="1"/>
  <c r="AC13" i="1"/>
  <c r="R13" i="1"/>
  <c r="P13" i="1"/>
  <c r="N13" i="1"/>
  <c r="L13" i="1"/>
  <c r="S13" i="1" s="1"/>
  <c r="AC12" i="1"/>
  <c r="R12" i="1"/>
  <c r="P12" i="1"/>
  <c r="N12" i="1"/>
  <c r="L12" i="1"/>
  <c r="S12" i="1" s="1"/>
  <c r="AC11" i="1"/>
  <c r="R11" i="1"/>
  <c r="P11" i="1"/>
  <c r="N11" i="1"/>
  <c r="L11" i="1"/>
  <c r="S11" i="1" s="1"/>
  <c r="AC10" i="1"/>
  <c r="R10" i="1"/>
  <c r="P10" i="1"/>
  <c r="N10" i="1"/>
  <c r="L10" i="1"/>
  <c r="S10" i="1" s="1"/>
  <c r="AC9" i="1"/>
  <c r="R9" i="1"/>
  <c r="P9" i="1"/>
  <c r="N9" i="1"/>
  <c r="L9" i="1"/>
  <c r="S9" i="1" s="1"/>
  <c r="AJ8" i="1"/>
  <c r="AC8" i="1"/>
  <c r="R8" i="1"/>
  <c r="P8" i="1"/>
  <c r="N8" i="1"/>
  <c r="L8" i="1"/>
  <c r="S8" i="1" s="1"/>
  <c r="AC7" i="1"/>
  <c r="R7" i="1"/>
  <c r="P7" i="1"/>
  <c r="N7" i="1"/>
  <c r="L7" i="1"/>
  <c r="S7" i="1" s="1"/>
  <c r="AC6" i="1"/>
  <c r="R6" i="1"/>
  <c r="P6" i="1"/>
  <c r="N6" i="1"/>
  <c r="L6" i="1"/>
  <c r="S6" i="1" s="1"/>
  <c r="AC5" i="1"/>
  <c r="R5" i="1"/>
  <c r="P5" i="1"/>
  <c r="N5" i="1"/>
  <c r="L5" i="1"/>
  <c r="S5" i="1" s="1"/>
  <c r="AC4" i="1"/>
  <c r="R4" i="1"/>
  <c r="P4" i="1"/>
  <c r="N4" i="1"/>
  <c r="L4" i="1"/>
  <c r="S4" i="1" s="1"/>
  <c r="AC3" i="1"/>
  <c r="R3" i="1"/>
  <c r="P3" i="1"/>
  <c r="N3" i="1"/>
  <c r="L3" i="1"/>
  <c r="AF240" i="52"/>
  <c r="AE240" i="52"/>
  <c r="AD240" i="52"/>
  <c r="AC240" i="52"/>
  <c r="AB240" i="52"/>
  <c r="AA240" i="52"/>
  <c r="Z240" i="52"/>
  <c r="Y240" i="52"/>
  <c r="X240" i="52"/>
  <c r="P230" i="52"/>
  <c r="N230" i="52"/>
  <c r="L230" i="52"/>
  <c r="P194" i="52"/>
  <c r="N194" i="52"/>
  <c r="L194" i="52"/>
  <c r="P193" i="52"/>
  <c r="N193" i="52"/>
  <c r="L193" i="52"/>
  <c r="P192" i="52"/>
  <c r="N192" i="52"/>
  <c r="L192" i="52"/>
  <c r="P191" i="52"/>
  <c r="N191" i="52"/>
  <c r="L191" i="52"/>
  <c r="P215" i="52"/>
  <c r="N215" i="52"/>
  <c r="L215" i="52"/>
  <c r="P214" i="52"/>
  <c r="N214" i="52"/>
  <c r="L214" i="52"/>
  <c r="P212" i="52"/>
  <c r="N212" i="52"/>
  <c r="L212" i="52"/>
  <c r="P211" i="52"/>
  <c r="N211" i="52"/>
  <c r="L211" i="52"/>
  <c r="P210" i="52"/>
  <c r="N210" i="52"/>
  <c r="L210" i="52"/>
  <c r="P209" i="52"/>
  <c r="N209" i="52"/>
  <c r="L209" i="52"/>
  <c r="P208" i="52"/>
  <c r="N208" i="52"/>
  <c r="L208" i="52"/>
  <c r="P207" i="52"/>
  <c r="N207" i="52"/>
  <c r="L207" i="52"/>
  <c r="P190" i="52"/>
  <c r="N190" i="52"/>
  <c r="L190" i="52"/>
  <c r="P206" i="52"/>
  <c r="N206" i="52"/>
  <c r="L206" i="52"/>
  <c r="P229" i="52"/>
  <c r="N229" i="52"/>
  <c r="L229" i="52"/>
  <c r="P238" i="52"/>
  <c r="N238" i="52"/>
  <c r="L238" i="52"/>
  <c r="P228" i="52"/>
  <c r="N228" i="52"/>
  <c r="L228" i="52"/>
  <c r="R189" i="52"/>
  <c r="P189" i="52"/>
  <c r="N189" i="52"/>
  <c r="L189" i="52"/>
  <c r="R227" i="52"/>
  <c r="P227" i="52"/>
  <c r="N227" i="52"/>
  <c r="L227" i="52"/>
  <c r="R200" i="52"/>
  <c r="P200" i="52"/>
  <c r="N200" i="52"/>
  <c r="L200" i="52"/>
  <c r="R213" i="52"/>
  <c r="P213" i="52"/>
  <c r="N213" i="52"/>
  <c r="L213" i="52"/>
  <c r="R226" i="52"/>
  <c r="P226" i="52"/>
  <c r="N226" i="52"/>
  <c r="L226" i="52"/>
  <c r="R225" i="52"/>
  <c r="P225" i="52"/>
  <c r="N225" i="52"/>
  <c r="L225" i="52"/>
  <c r="R224" i="52"/>
  <c r="P224" i="52"/>
  <c r="N224" i="52"/>
  <c r="L224" i="52"/>
  <c r="R223" i="52"/>
  <c r="P223" i="52"/>
  <c r="N223" i="52"/>
  <c r="L223" i="52"/>
  <c r="R235" i="52"/>
  <c r="P235" i="52"/>
  <c r="N235" i="52"/>
  <c r="L235" i="52"/>
  <c r="R234" i="52"/>
  <c r="P234" i="52"/>
  <c r="N234" i="52"/>
  <c r="L234" i="52"/>
  <c r="R233" i="52"/>
  <c r="P233" i="52"/>
  <c r="N233" i="52"/>
  <c r="L233" i="52"/>
  <c r="R232" i="52"/>
  <c r="P232" i="52"/>
  <c r="N232" i="52"/>
  <c r="L232" i="52"/>
  <c r="R231" i="52"/>
  <c r="P231" i="52"/>
  <c r="N231" i="52"/>
  <c r="L231" i="52"/>
  <c r="R204" i="52"/>
  <c r="P204" i="52"/>
  <c r="N204" i="52"/>
  <c r="L204" i="52"/>
  <c r="R187" i="52"/>
  <c r="P187" i="52"/>
  <c r="N187" i="52"/>
  <c r="L187" i="52"/>
  <c r="R186" i="52"/>
  <c r="P186" i="52"/>
  <c r="N186" i="52"/>
  <c r="L186" i="52"/>
  <c r="R185" i="52"/>
  <c r="P185" i="52"/>
  <c r="N185" i="52"/>
  <c r="L185" i="52"/>
  <c r="R237" i="52"/>
  <c r="P237" i="52"/>
  <c r="N237" i="52"/>
  <c r="L237" i="52"/>
  <c r="R203" i="52"/>
  <c r="P203" i="52"/>
  <c r="N203" i="52"/>
  <c r="L203" i="52"/>
  <c r="R202" i="52"/>
  <c r="P202" i="52"/>
  <c r="N202" i="52"/>
  <c r="L202" i="52"/>
  <c r="R201" i="52"/>
  <c r="P201" i="52"/>
  <c r="N201" i="52"/>
  <c r="L201" i="52"/>
  <c r="R222" i="52"/>
  <c r="P222" i="52"/>
  <c r="N222" i="52"/>
  <c r="L222" i="52"/>
  <c r="R199" i="52"/>
  <c r="P199" i="52"/>
  <c r="N199" i="52"/>
  <c r="L199" i="52"/>
  <c r="R198" i="52"/>
  <c r="P198" i="52"/>
  <c r="N198" i="52"/>
  <c r="L198" i="52"/>
  <c r="R197" i="52"/>
  <c r="P197" i="52"/>
  <c r="N197" i="52"/>
  <c r="L197" i="52"/>
  <c r="R196" i="52"/>
  <c r="P196" i="52"/>
  <c r="N196" i="52"/>
  <c r="L196" i="52"/>
  <c r="R205" i="52"/>
  <c r="P205" i="52"/>
  <c r="N205" i="52"/>
  <c r="L205" i="52"/>
  <c r="R221" i="52"/>
  <c r="P221" i="52"/>
  <c r="N221" i="52"/>
  <c r="L221" i="52"/>
  <c r="R220" i="52"/>
  <c r="P220" i="52"/>
  <c r="N220" i="52"/>
  <c r="L220" i="52"/>
  <c r="R219" i="52"/>
  <c r="P219" i="52"/>
  <c r="N219" i="52"/>
  <c r="L219" i="52"/>
  <c r="R236" i="52"/>
  <c r="P236" i="52"/>
  <c r="N236" i="52"/>
  <c r="L236" i="52"/>
  <c r="R218" i="52"/>
  <c r="P218" i="52"/>
  <c r="N218" i="52"/>
  <c r="L218" i="52"/>
  <c r="R217" i="52"/>
  <c r="P217" i="52"/>
  <c r="N217" i="52"/>
  <c r="L217" i="52"/>
  <c r="R216" i="52"/>
  <c r="P216" i="52"/>
  <c r="N216" i="52"/>
  <c r="L216" i="52"/>
  <c r="R195" i="52"/>
  <c r="P195" i="52"/>
  <c r="N195" i="52"/>
  <c r="L195" i="52"/>
  <c r="R188" i="52"/>
  <c r="P188" i="52"/>
  <c r="N188" i="52"/>
  <c r="L188" i="52"/>
  <c r="R172" i="52"/>
  <c r="P172" i="52"/>
  <c r="N172" i="52"/>
  <c r="L172" i="52"/>
  <c r="R61" i="52"/>
  <c r="P61" i="52"/>
  <c r="N61" i="52"/>
  <c r="L61" i="52"/>
  <c r="R25" i="52"/>
  <c r="P25" i="52"/>
  <c r="N25" i="52"/>
  <c r="L25" i="52"/>
  <c r="R155" i="52"/>
  <c r="P155" i="52"/>
  <c r="N155" i="52"/>
  <c r="L155" i="52"/>
  <c r="R171" i="52"/>
  <c r="P171" i="52"/>
  <c r="N171" i="52"/>
  <c r="L171" i="52"/>
  <c r="R184" i="52"/>
  <c r="N184" i="52"/>
  <c r="L184" i="52"/>
  <c r="P184" i="52" s="1"/>
  <c r="R183" i="52"/>
  <c r="N183" i="52"/>
  <c r="L183" i="52"/>
  <c r="P183" i="52" s="1"/>
  <c r="R182" i="52"/>
  <c r="N182" i="52"/>
  <c r="L182" i="52"/>
  <c r="P182" i="52" s="1"/>
  <c r="R181" i="52"/>
  <c r="N181" i="52"/>
  <c r="L181" i="52"/>
  <c r="P181" i="52" s="1"/>
  <c r="R180" i="52"/>
  <c r="N180" i="52"/>
  <c r="L180" i="52"/>
  <c r="R179" i="52"/>
  <c r="N179" i="52"/>
  <c r="L179" i="52"/>
  <c r="P179" i="52" s="1"/>
  <c r="R178" i="52"/>
  <c r="N178" i="52"/>
  <c r="L178" i="52"/>
  <c r="P178" i="52" s="1"/>
  <c r="R177" i="52"/>
  <c r="N177" i="52"/>
  <c r="L177" i="52"/>
  <c r="P177" i="52" s="1"/>
  <c r="R176" i="52"/>
  <c r="N176" i="52"/>
  <c r="L176" i="52"/>
  <c r="R175" i="52"/>
  <c r="N175" i="52"/>
  <c r="L175" i="52"/>
  <c r="P175" i="52" s="1"/>
  <c r="R52" i="52"/>
  <c r="N52" i="52"/>
  <c r="L52" i="52"/>
  <c r="R12" i="52"/>
  <c r="L12" i="52"/>
  <c r="R51" i="52"/>
  <c r="L51" i="52"/>
  <c r="R174" i="52"/>
  <c r="L174" i="52"/>
  <c r="R170" i="52"/>
  <c r="N170" i="52"/>
  <c r="L170" i="52"/>
  <c r="R50" i="52"/>
  <c r="N50" i="52"/>
  <c r="L50" i="52"/>
  <c r="R41" i="52"/>
  <c r="N41" i="52"/>
  <c r="L41" i="52"/>
  <c r="R49" i="52"/>
  <c r="N49" i="52"/>
  <c r="L49" i="52"/>
  <c r="R48" i="52"/>
  <c r="N48" i="52"/>
  <c r="L48" i="52"/>
  <c r="R47" i="52"/>
  <c r="N47" i="52"/>
  <c r="L47" i="52"/>
  <c r="R46" i="52"/>
  <c r="N46" i="52"/>
  <c r="L46" i="52"/>
  <c r="R45" i="52"/>
  <c r="N45" i="52"/>
  <c r="L45" i="52"/>
  <c r="R44" i="52"/>
  <c r="N44" i="52"/>
  <c r="L44" i="52"/>
  <c r="R43" i="52"/>
  <c r="N43" i="52"/>
  <c r="L43" i="52"/>
  <c r="R42" i="52"/>
  <c r="N42" i="52"/>
  <c r="R169" i="52"/>
  <c r="P169" i="52"/>
  <c r="N169" i="52"/>
  <c r="L169" i="52"/>
  <c r="R168" i="52"/>
  <c r="P168" i="52"/>
  <c r="N168" i="52"/>
  <c r="L168" i="52"/>
  <c r="R8" i="52"/>
  <c r="P8" i="52"/>
  <c r="N8" i="52"/>
  <c r="L8" i="52"/>
  <c r="R7" i="52"/>
  <c r="P7" i="52"/>
  <c r="N7" i="52"/>
  <c r="L7" i="52"/>
  <c r="R40" i="52"/>
  <c r="P40" i="52"/>
  <c r="N40" i="52"/>
  <c r="L40" i="52"/>
  <c r="P154" i="52"/>
  <c r="N154" i="52"/>
  <c r="L154" i="52"/>
  <c r="R60" i="52"/>
  <c r="P60" i="52"/>
  <c r="N60" i="52"/>
  <c r="L60" i="52"/>
  <c r="R59" i="52"/>
  <c r="P59" i="52"/>
  <c r="N59" i="52"/>
  <c r="L59" i="52"/>
  <c r="R58" i="52"/>
  <c r="P58" i="52"/>
  <c r="N58" i="52"/>
  <c r="L58" i="52"/>
  <c r="R153" i="52"/>
  <c r="P153" i="52"/>
  <c r="N153" i="52"/>
  <c r="L153" i="52"/>
  <c r="R152" i="52"/>
  <c r="P152" i="52"/>
  <c r="N152" i="52"/>
  <c r="L152" i="52"/>
  <c r="R151" i="52"/>
  <c r="P151" i="52"/>
  <c r="N151" i="52"/>
  <c r="L151" i="52"/>
  <c r="R57" i="52"/>
  <c r="P57" i="52"/>
  <c r="N57" i="52"/>
  <c r="L57" i="52"/>
  <c r="R56" i="52"/>
  <c r="P56" i="52"/>
  <c r="N56" i="52"/>
  <c r="L56" i="52"/>
  <c r="P150" i="52"/>
  <c r="N150" i="52"/>
  <c r="L150" i="52"/>
  <c r="R150" i="52" s="1"/>
  <c r="R6" i="52"/>
  <c r="P6" i="52"/>
  <c r="N6" i="52"/>
  <c r="L6" i="52"/>
  <c r="P149" i="52"/>
  <c r="N149" i="52"/>
  <c r="L149" i="52"/>
  <c r="P148" i="52"/>
  <c r="N148" i="52"/>
  <c r="L148" i="52"/>
  <c r="R147" i="52"/>
  <c r="P147" i="52"/>
  <c r="N147" i="52"/>
  <c r="L147" i="52"/>
  <c r="R146" i="52"/>
  <c r="P146" i="52"/>
  <c r="N146" i="52"/>
  <c r="L146" i="52"/>
  <c r="R145" i="52"/>
  <c r="P145" i="52"/>
  <c r="N145" i="52"/>
  <c r="L145" i="52"/>
  <c r="R144" i="52"/>
  <c r="P144" i="52"/>
  <c r="N144" i="52"/>
  <c r="L144" i="52"/>
  <c r="R143" i="52"/>
  <c r="P143" i="52"/>
  <c r="N143" i="52"/>
  <c r="L143" i="52"/>
  <c r="R24" i="52"/>
  <c r="P24" i="52"/>
  <c r="L24" i="52"/>
  <c r="N24" i="52" s="1"/>
  <c r="P142" i="52"/>
  <c r="N142" i="52"/>
  <c r="L142" i="52"/>
  <c r="P141" i="52"/>
  <c r="N141" i="52"/>
  <c r="L141" i="52"/>
  <c r="P140" i="52"/>
  <c r="N140" i="52"/>
  <c r="L140" i="52"/>
  <c r="P139" i="52"/>
  <c r="N139" i="52"/>
  <c r="L139" i="52"/>
  <c r="R138" i="52"/>
  <c r="P138" i="52"/>
  <c r="N138" i="52"/>
  <c r="L138" i="52"/>
  <c r="R137" i="52"/>
  <c r="P137" i="52"/>
  <c r="N137" i="52"/>
  <c r="L137" i="52"/>
  <c r="P136" i="52"/>
  <c r="N136" i="52"/>
  <c r="L136" i="52"/>
  <c r="R136" i="52" s="1"/>
  <c r="R11" i="52"/>
  <c r="P11" i="52"/>
  <c r="N11" i="52"/>
  <c r="L11" i="52"/>
  <c r="R55" i="52"/>
  <c r="P55" i="52"/>
  <c r="N55" i="52"/>
  <c r="L55" i="52"/>
  <c r="R10" i="52"/>
  <c r="P10" i="52"/>
  <c r="N10" i="52"/>
  <c r="L10" i="52"/>
  <c r="R135" i="52"/>
  <c r="P135" i="52"/>
  <c r="N135" i="52"/>
  <c r="L135" i="52"/>
  <c r="R134" i="52"/>
  <c r="P134" i="52"/>
  <c r="N134" i="52"/>
  <c r="L134" i="52"/>
  <c r="R133" i="52"/>
  <c r="P133" i="52"/>
  <c r="N133" i="52"/>
  <c r="L133" i="52"/>
  <c r="R132" i="52"/>
  <c r="P132" i="52"/>
  <c r="N132" i="52"/>
  <c r="L132" i="52"/>
  <c r="R54" i="52"/>
  <c r="P54" i="52"/>
  <c r="N54" i="52"/>
  <c r="L54" i="52"/>
  <c r="R23" i="52"/>
  <c r="P23" i="52"/>
  <c r="L23" i="52"/>
  <c r="R22" i="52"/>
  <c r="P22" i="52"/>
  <c r="L22" i="52"/>
  <c r="N22" i="52" s="1"/>
  <c r="R39" i="52"/>
  <c r="P39" i="52"/>
  <c r="N39" i="52"/>
  <c r="L39" i="52"/>
  <c r="P131" i="52"/>
  <c r="N131" i="52"/>
  <c r="L131" i="52"/>
  <c r="P130" i="52"/>
  <c r="N130" i="52"/>
  <c r="L130" i="52"/>
  <c r="R129" i="52"/>
  <c r="P129" i="52"/>
  <c r="N129" i="52"/>
  <c r="L129" i="52"/>
  <c r="R128" i="52"/>
  <c r="P128" i="52"/>
  <c r="N128" i="52"/>
  <c r="L128" i="52"/>
  <c r="R127" i="52"/>
  <c r="P127" i="52"/>
  <c r="N127" i="52"/>
  <c r="L127" i="52"/>
  <c r="R126" i="52"/>
  <c r="P126" i="52"/>
  <c r="N126" i="52"/>
  <c r="L126" i="52"/>
  <c r="P125" i="52"/>
  <c r="N125" i="52"/>
  <c r="L125" i="52"/>
  <c r="P124" i="52"/>
  <c r="N124" i="52"/>
  <c r="L124" i="52"/>
  <c r="R124" i="52" s="1"/>
  <c r="P123" i="52"/>
  <c r="N123" i="52"/>
  <c r="L123" i="52"/>
  <c r="R123" i="52" s="1"/>
  <c r="R21" i="52"/>
  <c r="P21" i="52"/>
  <c r="L21" i="52"/>
  <c r="N21" i="52" s="1"/>
  <c r="P122" i="52"/>
  <c r="N122" i="52"/>
  <c r="L122" i="52"/>
  <c r="R122" i="52" s="1"/>
  <c r="P121" i="52"/>
  <c r="N121" i="52"/>
  <c r="L121" i="52"/>
  <c r="R120" i="52"/>
  <c r="P120" i="52"/>
  <c r="N120" i="52"/>
  <c r="L120" i="52"/>
  <c r="R167" i="52"/>
  <c r="P167" i="52"/>
  <c r="N167" i="52"/>
  <c r="L167" i="52"/>
  <c r="R166" i="52"/>
  <c r="P166" i="52"/>
  <c r="N166" i="52"/>
  <c r="L166" i="52"/>
  <c r="R165" i="52"/>
  <c r="P165" i="52"/>
  <c r="N165" i="52"/>
  <c r="L165" i="52"/>
  <c r="R164" i="52"/>
  <c r="P164" i="52"/>
  <c r="N164" i="52"/>
  <c r="L164" i="52"/>
  <c r="R163" i="52"/>
  <c r="P163" i="52"/>
  <c r="N163" i="52"/>
  <c r="L163" i="52"/>
  <c r="P119" i="52"/>
  <c r="N119" i="52"/>
  <c r="L119" i="52"/>
  <c r="P118" i="52"/>
  <c r="N118" i="52"/>
  <c r="L118" i="52"/>
  <c r="R117" i="52"/>
  <c r="P117" i="52"/>
  <c r="N117" i="52"/>
  <c r="L117" i="52"/>
  <c r="R53" i="52"/>
  <c r="P53" i="52"/>
  <c r="N53" i="52"/>
  <c r="L53" i="52"/>
  <c r="R116" i="52"/>
  <c r="P116" i="52"/>
  <c r="N116" i="52"/>
  <c r="L116" i="52"/>
  <c r="R115" i="52"/>
  <c r="P115" i="52"/>
  <c r="N115" i="52"/>
  <c r="L115" i="52"/>
  <c r="R20" i="52"/>
  <c r="P20" i="52"/>
  <c r="L20" i="52"/>
  <c r="N20" i="52" s="1"/>
  <c r="P114" i="52"/>
  <c r="N114" i="52"/>
  <c r="L114" i="52"/>
  <c r="P113" i="52"/>
  <c r="N113" i="52"/>
  <c r="L113" i="52"/>
  <c r="R112" i="52"/>
  <c r="P112" i="52"/>
  <c r="N112" i="52"/>
  <c r="L112" i="52"/>
  <c r="R111" i="52"/>
  <c r="P111" i="52"/>
  <c r="N111" i="52"/>
  <c r="L111" i="52"/>
  <c r="R110" i="52"/>
  <c r="P110" i="52"/>
  <c r="N110" i="52"/>
  <c r="L110" i="52"/>
  <c r="R156" i="52"/>
  <c r="P156" i="52"/>
  <c r="N156" i="52"/>
  <c r="L156" i="52"/>
  <c r="R162" i="52"/>
  <c r="P162" i="52"/>
  <c r="N162" i="52"/>
  <c r="L162" i="52"/>
  <c r="R161" i="52"/>
  <c r="P161" i="52"/>
  <c r="N161" i="52"/>
  <c r="L161" i="52"/>
  <c r="R109" i="52"/>
  <c r="P109" i="52"/>
  <c r="N109" i="52"/>
  <c r="L109" i="52"/>
  <c r="P108" i="52"/>
  <c r="N108" i="52"/>
  <c r="L108" i="52"/>
  <c r="R108" i="52" s="1"/>
  <c r="R38" i="52"/>
  <c r="P38" i="52"/>
  <c r="N38" i="52"/>
  <c r="L38" i="52"/>
  <c r="P107" i="52"/>
  <c r="N107" i="52"/>
  <c r="L107" i="52"/>
  <c r="R107" i="52" s="1"/>
  <c r="P106" i="52"/>
  <c r="N106" i="52"/>
  <c r="L106" i="52"/>
  <c r="R106" i="52" s="1"/>
  <c r="R37" i="52"/>
  <c r="P37" i="52"/>
  <c r="N37" i="52"/>
  <c r="L37" i="52"/>
  <c r="P105" i="52"/>
  <c r="N105" i="52"/>
  <c r="L105" i="52"/>
  <c r="R105" i="52" s="1"/>
  <c r="R9" i="52"/>
  <c r="P9" i="52"/>
  <c r="N9" i="52"/>
  <c r="L9" i="52"/>
  <c r="P104" i="52"/>
  <c r="N104" i="52"/>
  <c r="L104" i="52"/>
  <c r="R104" i="52" s="1"/>
  <c r="P103" i="52"/>
  <c r="N103" i="52"/>
  <c r="L103" i="52"/>
  <c r="R103" i="52" s="1"/>
  <c r="R102" i="52"/>
  <c r="P102" i="52"/>
  <c r="N102" i="52"/>
  <c r="L102" i="52"/>
  <c r="R101" i="52"/>
  <c r="P101" i="52"/>
  <c r="N101" i="52"/>
  <c r="L101" i="52"/>
  <c r="R100" i="52"/>
  <c r="P100" i="52"/>
  <c r="N100" i="52"/>
  <c r="L100" i="52"/>
  <c r="R99" i="52"/>
  <c r="P99" i="52"/>
  <c r="N99" i="52"/>
  <c r="L99" i="52"/>
  <c r="R98" i="52"/>
  <c r="P98" i="52"/>
  <c r="N98" i="52"/>
  <c r="L98" i="52"/>
  <c r="R97" i="52"/>
  <c r="P97" i="52"/>
  <c r="N97" i="52"/>
  <c r="L97" i="52"/>
  <c r="R96" i="52"/>
  <c r="P96" i="52"/>
  <c r="N96" i="52"/>
  <c r="L96" i="52"/>
  <c r="R95" i="52"/>
  <c r="P95" i="52"/>
  <c r="N95" i="52"/>
  <c r="L95" i="52"/>
  <c r="R94" i="52"/>
  <c r="P94" i="52"/>
  <c r="N94" i="52"/>
  <c r="L94" i="52"/>
  <c r="R93" i="52"/>
  <c r="P93" i="52"/>
  <c r="N93" i="52"/>
  <c r="L93" i="52"/>
  <c r="R19" i="52"/>
  <c r="P19" i="52"/>
  <c r="N19" i="52"/>
  <c r="L19" i="52"/>
  <c r="R18" i="52"/>
  <c r="P18" i="52"/>
  <c r="N18" i="52"/>
  <c r="L18" i="52"/>
  <c r="R173" i="52"/>
  <c r="P173" i="52"/>
  <c r="N173" i="52"/>
  <c r="L173" i="52"/>
  <c r="R17" i="52"/>
  <c r="P17" i="52"/>
  <c r="L17" i="52"/>
  <c r="N17" i="52" s="1"/>
  <c r="R16" i="52"/>
  <c r="P16" i="52"/>
  <c r="L16" i="52"/>
  <c r="N16" i="52" s="1"/>
  <c r="R15" i="52"/>
  <c r="P15" i="52"/>
  <c r="L15" i="52"/>
  <c r="N15" i="52" s="1"/>
  <c r="R92" i="52"/>
  <c r="P92" i="52"/>
  <c r="L92" i="52"/>
  <c r="N92" i="52" s="1"/>
  <c r="R14" i="52"/>
  <c r="P14" i="52"/>
  <c r="L14" i="52"/>
  <c r="N14" i="52" s="1"/>
  <c r="R91" i="52"/>
  <c r="P91" i="52"/>
  <c r="L91" i="52"/>
  <c r="N91" i="52" s="1"/>
  <c r="R13" i="52"/>
  <c r="P13" i="52"/>
  <c r="L13" i="52"/>
  <c r="N13" i="52" s="1"/>
  <c r="R36" i="52"/>
  <c r="P36" i="52"/>
  <c r="L36" i="52"/>
  <c r="R35" i="52"/>
  <c r="P35" i="52"/>
  <c r="L35" i="52"/>
  <c r="N35" i="52" s="1"/>
  <c r="R34" i="52"/>
  <c r="P34" i="52"/>
  <c r="L34" i="52"/>
  <c r="N34" i="52" s="1"/>
  <c r="R33" i="52"/>
  <c r="P33" i="52"/>
  <c r="L33" i="52"/>
  <c r="N33" i="52" s="1"/>
  <c r="R32" i="52"/>
  <c r="P32" i="52"/>
  <c r="L32" i="52"/>
  <c r="N32" i="52" s="1"/>
  <c r="R31" i="52"/>
  <c r="P31" i="52"/>
  <c r="L31" i="52"/>
  <c r="N31" i="52" s="1"/>
  <c r="R30" i="52"/>
  <c r="P30" i="52"/>
  <c r="L30" i="52"/>
  <c r="N30" i="52" s="1"/>
  <c r="R29" i="52"/>
  <c r="P29" i="52"/>
  <c r="L29" i="52"/>
  <c r="N29" i="52" s="1"/>
  <c r="R90" i="52"/>
  <c r="P90" i="52"/>
  <c r="N90" i="52"/>
  <c r="L90" i="52"/>
  <c r="R89" i="52"/>
  <c r="P89" i="52"/>
  <c r="N89" i="52"/>
  <c r="L89" i="52"/>
  <c r="R88" i="52"/>
  <c r="P88" i="52"/>
  <c r="N88" i="52"/>
  <c r="L88" i="52"/>
  <c r="R87" i="52"/>
  <c r="P87" i="52"/>
  <c r="N87" i="52"/>
  <c r="L87" i="52"/>
  <c r="R86" i="52"/>
  <c r="P86" i="52"/>
  <c r="N86" i="52"/>
  <c r="L86" i="52"/>
  <c r="R85" i="52"/>
  <c r="P85" i="52"/>
  <c r="N85" i="52"/>
  <c r="L85" i="52"/>
  <c r="R84" i="52"/>
  <c r="P84" i="52"/>
  <c r="N84" i="52"/>
  <c r="L84" i="52"/>
  <c r="R83" i="52"/>
  <c r="P83" i="52"/>
  <c r="N83" i="52"/>
  <c r="L83" i="52"/>
  <c r="R82" i="52"/>
  <c r="P82" i="52"/>
  <c r="N82" i="52"/>
  <c r="L82" i="52"/>
  <c r="R81" i="52"/>
  <c r="P81" i="52"/>
  <c r="N81" i="52"/>
  <c r="L81" i="52"/>
  <c r="R80" i="52"/>
  <c r="P80" i="52"/>
  <c r="N80" i="52"/>
  <c r="L80" i="52"/>
  <c r="R79" i="52"/>
  <c r="P79" i="52"/>
  <c r="N79" i="52"/>
  <c r="L79" i="52"/>
  <c r="R78" i="52"/>
  <c r="P78" i="52"/>
  <c r="N78" i="52"/>
  <c r="L78" i="52"/>
  <c r="R77" i="52"/>
  <c r="P77" i="52"/>
  <c r="N77" i="52"/>
  <c r="L77" i="52"/>
  <c r="R76" i="52"/>
  <c r="P76" i="52"/>
  <c r="N76" i="52"/>
  <c r="L76" i="52"/>
  <c r="R75" i="52"/>
  <c r="P75" i="52"/>
  <c r="N75" i="52"/>
  <c r="L75" i="52"/>
  <c r="R74" i="52"/>
  <c r="P74" i="52"/>
  <c r="N74" i="52"/>
  <c r="L74" i="52"/>
  <c r="R73" i="52"/>
  <c r="P73" i="52"/>
  <c r="N73" i="52"/>
  <c r="L73" i="52"/>
  <c r="R72" i="52"/>
  <c r="P72" i="52"/>
  <c r="N72" i="52"/>
  <c r="L72" i="52"/>
  <c r="R71" i="52"/>
  <c r="P71" i="52"/>
  <c r="N71" i="52"/>
  <c r="L71" i="52"/>
  <c r="R70" i="52"/>
  <c r="P70" i="52"/>
  <c r="N70" i="52"/>
  <c r="L70" i="52"/>
  <c r="R69" i="52"/>
  <c r="P69" i="52"/>
  <c r="N69" i="52"/>
  <c r="L69" i="52"/>
  <c r="R68" i="52"/>
  <c r="P68" i="52"/>
  <c r="N68" i="52"/>
  <c r="L68" i="52"/>
  <c r="R67" i="52"/>
  <c r="P67" i="52"/>
  <c r="N67" i="52"/>
  <c r="L67" i="52"/>
  <c r="R66" i="52"/>
  <c r="P66" i="52"/>
  <c r="N66" i="52"/>
  <c r="L66" i="52"/>
  <c r="R65" i="52"/>
  <c r="P65" i="52"/>
  <c r="N65" i="52"/>
  <c r="L65" i="52"/>
  <c r="R64" i="52"/>
  <c r="P64" i="52"/>
  <c r="N64" i="52"/>
  <c r="L64" i="52"/>
  <c r="R63" i="52"/>
  <c r="P63" i="52"/>
  <c r="N63" i="52"/>
  <c r="L63" i="52"/>
  <c r="R160" i="52"/>
  <c r="P160" i="52"/>
  <c r="N160" i="52"/>
  <c r="L160" i="52"/>
  <c r="P62" i="52"/>
  <c r="N62" i="52"/>
  <c r="L62" i="52"/>
  <c r="R62" i="52" s="1"/>
  <c r="R159" i="52"/>
  <c r="P159" i="52"/>
  <c r="N159" i="52"/>
  <c r="L159" i="52"/>
  <c r="R5" i="52"/>
  <c r="P5" i="52"/>
  <c r="N5" i="52"/>
  <c r="L5" i="52"/>
  <c r="R28" i="52"/>
  <c r="P28" i="52"/>
  <c r="N28" i="52"/>
  <c r="L28" i="52"/>
  <c r="R158" i="52"/>
  <c r="P158" i="52"/>
  <c r="N158" i="52"/>
  <c r="L158" i="52"/>
  <c r="R4" i="52"/>
  <c r="P4" i="52"/>
  <c r="N4" i="52"/>
  <c r="L4" i="52"/>
  <c r="R239" i="52"/>
  <c r="P239" i="52"/>
  <c r="N239" i="52"/>
  <c r="L239" i="52"/>
  <c r="R3" i="52"/>
  <c r="P3" i="52"/>
  <c r="N3" i="52"/>
  <c r="L3" i="52"/>
  <c r="R2" i="52"/>
  <c r="P2" i="52"/>
  <c r="N2" i="52"/>
  <c r="L2" i="52"/>
  <c r="R27" i="52"/>
  <c r="P27" i="52"/>
  <c r="N27" i="52"/>
  <c r="L27" i="52"/>
  <c r="R26" i="52"/>
  <c r="P26" i="52"/>
  <c r="N26" i="52"/>
  <c r="L26" i="52"/>
  <c r="R157" i="52"/>
  <c r="P157" i="52"/>
  <c r="N157" i="52"/>
  <c r="B10" i="48"/>
  <c r="B12" i="48" s="1"/>
  <c r="L240" i="52" l="1"/>
  <c r="S157" i="52"/>
  <c r="AJ35" i="1"/>
  <c r="AJ65" i="1"/>
  <c r="AJ81" i="1"/>
  <c r="AJ93" i="1"/>
  <c r="AJ128" i="1"/>
  <c r="AJ131" i="1"/>
  <c r="AJ156" i="1"/>
  <c r="AJ180" i="1"/>
  <c r="AJ181" i="1"/>
  <c r="AJ188" i="1"/>
  <c r="AJ196" i="1"/>
  <c r="AJ198" i="1"/>
  <c r="AJ206" i="1"/>
  <c r="AJ214" i="1"/>
  <c r="AJ222" i="1"/>
  <c r="AJ229" i="1"/>
  <c r="AJ235" i="1"/>
  <c r="AJ63" i="1"/>
  <c r="AJ114" i="1"/>
  <c r="AJ12" i="1"/>
  <c r="AJ33" i="1"/>
  <c r="AJ91" i="1"/>
  <c r="AJ106" i="1"/>
  <c r="AJ111" i="1"/>
  <c r="AJ112" i="1"/>
  <c r="AJ117" i="1"/>
  <c r="AJ118" i="1"/>
  <c r="AJ125" i="1"/>
  <c r="AJ126" i="1"/>
  <c r="AJ134" i="1"/>
  <c r="AJ154" i="1"/>
  <c r="AJ186" i="1"/>
  <c r="AJ194" i="1"/>
  <c r="AJ210" i="1"/>
  <c r="AJ239" i="1"/>
  <c r="AJ37" i="1"/>
  <c r="AJ47" i="1"/>
  <c r="AJ10" i="1"/>
  <c r="AJ20" i="1"/>
  <c r="AJ57" i="1"/>
  <c r="AJ67" i="1"/>
  <c r="AJ104" i="1"/>
  <c r="AJ109" i="1"/>
  <c r="AJ110" i="1"/>
  <c r="AJ124" i="1"/>
  <c r="AJ133" i="1"/>
  <c r="AJ138" i="1"/>
  <c r="AJ146" i="1"/>
  <c r="AJ184" i="1"/>
  <c r="AJ192" i="1"/>
  <c r="AJ223" i="1"/>
  <c r="AJ230" i="1"/>
  <c r="AJ4" i="1"/>
  <c r="AJ6" i="1"/>
  <c r="Y241" i="1"/>
  <c r="Y245" i="1" s="1"/>
  <c r="AG241" i="1"/>
  <c r="AG245" i="1" s="1"/>
  <c r="AJ7" i="1"/>
  <c r="AJ16" i="1"/>
  <c r="AJ18" i="1"/>
  <c r="AJ27" i="1"/>
  <c r="AJ34" i="1"/>
  <c r="AJ43" i="1"/>
  <c r="AJ49" i="1"/>
  <c r="AJ51" i="1"/>
  <c r="AJ83" i="1"/>
  <c r="AJ88" i="1"/>
  <c r="AJ95" i="1"/>
  <c r="AJ100" i="1"/>
  <c r="AJ102" i="1"/>
  <c r="AJ107" i="1"/>
  <c r="AJ108" i="1"/>
  <c r="AJ113" i="1"/>
  <c r="AJ116" i="1"/>
  <c r="AJ121" i="1"/>
  <c r="AJ122" i="1"/>
  <c r="AJ129" i="1"/>
  <c r="AJ130" i="1"/>
  <c r="AJ132" i="1"/>
  <c r="AJ136" i="1"/>
  <c r="AJ137" i="1"/>
  <c r="AJ140" i="1"/>
  <c r="AJ178" i="1"/>
  <c r="AD241" i="1"/>
  <c r="AD245" i="1" s="1"/>
  <c r="AH241" i="1"/>
  <c r="AH245" i="1" s="1"/>
  <c r="AJ13" i="1"/>
  <c r="S18" i="1"/>
  <c r="AJ19" i="1"/>
  <c r="AJ21" i="1"/>
  <c r="S23" i="1"/>
  <c r="AJ31" i="1"/>
  <c r="S33" i="1"/>
  <c r="S38" i="1"/>
  <c r="S43" i="1"/>
  <c r="S46" i="1"/>
  <c r="S57" i="1"/>
  <c r="S64" i="1"/>
  <c r="S65" i="1"/>
  <c r="S72" i="1"/>
  <c r="AJ73" i="1"/>
  <c r="S74" i="1"/>
  <c r="S80" i="1"/>
  <c r="S81" i="1"/>
  <c r="S86" i="1"/>
  <c r="S87" i="1"/>
  <c r="L241" i="1"/>
  <c r="S3" i="1"/>
  <c r="AA241" i="1"/>
  <c r="AA245" i="1" s="1"/>
  <c r="AE241" i="1"/>
  <c r="AE245" i="1" s="1"/>
  <c r="AJ3" i="1"/>
  <c r="AJ11" i="1"/>
  <c r="AJ14" i="1"/>
  <c r="S15" i="1"/>
  <c r="S20" i="1"/>
  <c r="S27" i="1"/>
  <c r="S30" i="1"/>
  <c r="S39" i="1"/>
  <c r="S53" i="1"/>
  <c r="AJ53" i="1"/>
  <c r="S56" i="1"/>
  <c r="S59" i="1"/>
  <c r="AJ66" i="1"/>
  <c r="S75" i="1"/>
  <c r="AJ82" i="1"/>
  <c r="AJ32" i="1"/>
  <c r="Z241" i="1"/>
  <c r="Z245" i="1" s="1"/>
  <c r="AJ5" i="1"/>
  <c r="AJ241" i="1" s="1"/>
  <c r="AJ245" i="1" s="1"/>
  <c r="X241" i="1"/>
  <c r="X245" i="1" s="1"/>
  <c r="AB241" i="1"/>
  <c r="AB245" i="1" s="1"/>
  <c r="AF241" i="1"/>
  <c r="AF245" i="1" s="1"/>
  <c r="AJ9" i="1"/>
  <c r="S24" i="1"/>
  <c r="AJ28" i="1"/>
  <c r="S40" i="1"/>
  <c r="S50" i="1"/>
  <c r="AJ50" i="1"/>
  <c r="S52" i="1"/>
  <c r="AJ69" i="1"/>
  <c r="S83" i="1"/>
  <c r="AJ79" i="1"/>
  <c r="AJ85" i="1"/>
  <c r="S89" i="1"/>
  <c r="S92" i="1"/>
  <c r="S93" i="1"/>
  <c r="AJ38" i="1"/>
  <c r="S44" i="1"/>
  <c r="AJ44" i="1"/>
  <c r="S48" i="1"/>
  <c r="AJ48" i="1"/>
  <c r="S51" i="1"/>
  <c r="S54" i="1"/>
  <c r="AJ54" i="1"/>
  <c r="AJ60" i="1"/>
  <c r="AJ64" i="1"/>
  <c r="AJ70" i="1"/>
  <c r="AJ76" i="1"/>
  <c r="AJ80" i="1"/>
  <c r="AJ86" i="1"/>
  <c r="AJ89" i="1"/>
  <c r="AJ92" i="1"/>
  <c r="AJ96" i="1"/>
  <c r="S102" i="1"/>
  <c r="AJ17" i="1"/>
  <c r="AJ23" i="1"/>
  <c r="AJ26" i="1"/>
  <c r="AJ29" i="1"/>
  <c r="AJ39" i="1"/>
  <c r="AJ42" i="1"/>
  <c r="S45" i="1"/>
  <c r="AJ45" i="1"/>
  <c r="S49" i="1"/>
  <c r="S55" i="1"/>
  <c r="AJ55" i="1"/>
  <c r="S58" i="1"/>
  <c r="AJ58" i="1"/>
  <c r="AJ61" i="1"/>
  <c r="AJ71" i="1"/>
  <c r="AJ74" i="1"/>
  <c r="AJ77" i="1"/>
  <c r="AJ87" i="1"/>
  <c r="S90" i="1"/>
  <c r="AJ90" i="1"/>
  <c r="AJ97" i="1"/>
  <c r="AJ103" i="1"/>
  <c r="S104" i="1"/>
  <c r="S110" i="1"/>
  <c r="AJ119" i="1"/>
  <c r="S120" i="1"/>
  <c r="AJ123" i="1"/>
  <c r="S124" i="1"/>
  <c r="AJ15" i="1"/>
  <c r="AJ24" i="1"/>
  <c r="AJ30" i="1"/>
  <c r="AJ36" i="1"/>
  <c r="AJ40" i="1"/>
  <c r="AJ46" i="1"/>
  <c r="AJ52" i="1"/>
  <c r="AJ56" i="1"/>
  <c r="AJ62" i="1"/>
  <c r="AJ68" i="1"/>
  <c r="AJ72" i="1"/>
  <c r="AJ78" i="1"/>
  <c r="AJ84" i="1"/>
  <c r="AJ98" i="1"/>
  <c r="AJ99" i="1"/>
  <c r="S101" i="1"/>
  <c r="AJ105" i="1"/>
  <c r="S107" i="1"/>
  <c r="AJ115" i="1"/>
  <c r="S117" i="1"/>
  <c r="AJ94" i="1"/>
  <c r="AC129" i="1"/>
  <c r="AC241" i="1" s="1"/>
  <c r="AC245" i="1" s="1"/>
  <c r="AJ141" i="1"/>
  <c r="AJ145" i="1"/>
  <c r="AJ148" i="1"/>
  <c r="S149" i="1"/>
  <c r="S151" i="1"/>
  <c r="S155" i="1"/>
  <c r="S157" i="1"/>
  <c r="S164" i="1"/>
  <c r="AJ101" i="1"/>
  <c r="S133" i="1"/>
  <c r="S135" i="1"/>
  <c r="S137" i="1"/>
  <c r="S142" i="1"/>
  <c r="S146" i="1"/>
  <c r="AJ151" i="1"/>
  <c r="AJ157" i="1"/>
  <c r="S143" i="1"/>
  <c r="S147" i="1"/>
  <c r="S152" i="1"/>
  <c r="S153" i="1"/>
  <c r="S158" i="1"/>
  <c r="S159" i="1"/>
  <c r="AJ161" i="1"/>
  <c r="AJ162" i="1"/>
  <c r="AJ164" i="1"/>
  <c r="S165" i="1"/>
  <c r="S160" i="1"/>
  <c r="AJ142" i="1"/>
  <c r="AJ152" i="1"/>
  <c r="AJ155" i="1"/>
  <c r="AJ158" i="1"/>
  <c r="S162" i="1"/>
  <c r="S163" i="1"/>
  <c r="S170" i="1"/>
  <c r="S186" i="1"/>
  <c r="S190" i="1"/>
  <c r="AJ190" i="1"/>
  <c r="S191" i="1"/>
  <c r="S195" i="1"/>
  <c r="S196" i="1"/>
  <c r="AJ143" i="1"/>
  <c r="AJ149" i="1"/>
  <c r="AJ153" i="1"/>
  <c r="AJ159" i="1"/>
  <c r="AJ165" i="1"/>
  <c r="AJ168" i="1"/>
  <c r="AJ170" i="1"/>
  <c r="AJ172" i="1"/>
  <c r="S173" i="1"/>
  <c r="AJ182" i="1"/>
  <c r="S183" i="1"/>
  <c r="S188" i="1"/>
  <c r="AJ144" i="1"/>
  <c r="AJ147" i="1"/>
  <c r="AJ150" i="1"/>
  <c r="AJ160" i="1"/>
  <c r="AJ163" i="1"/>
  <c r="AJ166" i="1"/>
  <c r="S174" i="1"/>
  <c r="AJ175" i="1"/>
  <c r="S177" i="1"/>
  <c r="AJ197" i="1"/>
  <c r="AJ215" i="1"/>
  <c r="AJ167" i="1"/>
  <c r="AJ169" i="1"/>
  <c r="AJ189" i="1"/>
  <c r="S171" i="1"/>
  <c r="S176" i="1"/>
  <c r="AJ176" i="1"/>
  <c r="S179" i="1"/>
  <c r="AJ179" i="1"/>
  <c r="AJ187" i="1"/>
  <c r="AJ195" i="1"/>
  <c r="AJ202" i="1"/>
  <c r="AJ207" i="1"/>
  <c r="S212" i="1"/>
  <c r="S216" i="1"/>
  <c r="S221" i="1"/>
  <c r="AJ238" i="1"/>
  <c r="AJ173" i="1"/>
  <c r="AJ177" i="1"/>
  <c r="AJ185" i="1"/>
  <c r="AJ193" i="1"/>
  <c r="AJ200" i="1"/>
  <c r="AJ216" i="1"/>
  <c r="S222" i="1"/>
  <c r="AJ224" i="1"/>
  <c r="AJ231" i="1"/>
  <c r="AJ232" i="1"/>
  <c r="AJ234" i="1"/>
  <c r="AJ171" i="1"/>
  <c r="AJ174" i="1"/>
  <c r="AJ183" i="1"/>
  <c r="AJ191" i="1"/>
  <c r="AJ199" i="1"/>
  <c r="AJ201" i="1"/>
  <c r="S205" i="1"/>
  <c r="AJ208" i="1"/>
  <c r="S209" i="1"/>
  <c r="S214" i="1"/>
  <c r="AJ218" i="1"/>
  <c r="S219" i="1"/>
  <c r="AJ225" i="1"/>
  <c r="S226" i="1"/>
  <c r="AJ226" i="1"/>
  <c r="S227" i="1"/>
  <c r="S228" i="1"/>
  <c r="S229" i="1"/>
  <c r="AJ233" i="1"/>
  <c r="S234" i="1"/>
  <c r="AJ205" i="1"/>
  <c r="AJ213" i="1"/>
  <c r="AJ221" i="1"/>
  <c r="AJ203" i="1"/>
  <c r="AJ211" i="1"/>
  <c r="AJ219" i="1"/>
  <c r="AJ227" i="1"/>
  <c r="AJ228" i="1"/>
  <c r="AJ240" i="1"/>
  <c r="AJ209" i="1"/>
  <c r="AJ217" i="1"/>
  <c r="AJ236" i="1"/>
  <c r="S48" i="52"/>
  <c r="S230" i="52"/>
  <c r="S38" i="52"/>
  <c r="S156" i="52"/>
  <c r="S114" i="52"/>
  <c r="S238" i="52"/>
  <c r="S190" i="52"/>
  <c r="S207" i="52"/>
  <c r="N51" i="52"/>
  <c r="S51" i="52" s="1"/>
  <c r="S129" i="52"/>
  <c r="S142" i="52"/>
  <c r="S26" i="52"/>
  <c r="S239" i="52"/>
  <c r="S5" i="52"/>
  <c r="S68" i="52"/>
  <c r="S84" i="52"/>
  <c r="S9" i="52"/>
  <c r="S131" i="52"/>
  <c r="S11" i="52"/>
  <c r="S211" i="52"/>
  <c r="S191" i="52"/>
  <c r="S193" i="52"/>
  <c r="S194" i="52"/>
  <c r="S19" i="52"/>
  <c r="S100" i="52"/>
  <c r="S164" i="52"/>
  <c r="S120" i="52"/>
  <c r="S152" i="52"/>
  <c r="S168" i="52"/>
  <c r="S20" i="52"/>
  <c r="S53" i="52"/>
  <c r="S145" i="52"/>
  <c r="S171" i="52"/>
  <c r="S172" i="52"/>
  <c r="S220" i="52"/>
  <c r="S231" i="52"/>
  <c r="S226" i="52"/>
  <c r="S208" i="52"/>
  <c r="S27" i="52"/>
  <c r="S159" i="52"/>
  <c r="S65" i="52"/>
  <c r="S69" i="52"/>
  <c r="S73" i="52"/>
  <c r="S77" i="52"/>
  <c r="S81" i="52"/>
  <c r="S85" i="52"/>
  <c r="S89" i="52"/>
  <c r="S34" i="52"/>
  <c r="S16" i="52"/>
  <c r="S93" i="52"/>
  <c r="S97" i="52"/>
  <c r="S101" i="52"/>
  <c r="S109" i="52"/>
  <c r="S117" i="52"/>
  <c r="S165" i="52"/>
  <c r="S121" i="52"/>
  <c r="S126" i="52"/>
  <c r="S130" i="52"/>
  <c r="N23" i="52"/>
  <c r="S23" i="52" s="1"/>
  <c r="S54" i="52"/>
  <c r="S135" i="52"/>
  <c r="S137" i="52"/>
  <c r="S139" i="52"/>
  <c r="S146" i="52"/>
  <c r="S148" i="52"/>
  <c r="S56" i="52"/>
  <c r="S153" i="52"/>
  <c r="S169" i="52"/>
  <c r="S43" i="52"/>
  <c r="S47" i="52"/>
  <c r="S50" i="52"/>
  <c r="S176" i="52"/>
  <c r="S181" i="52"/>
  <c r="S183" i="52"/>
  <c r="S188" i="52"/>
  <c r="S218" i="52"/>
  <c r="S221" i="52"/>
  <c r="S198" i="52"/>
  <c r="S202" i="52"/>
  <c r="S186" i="52"/>
  <c r="S232" i="52"/>
  <c r="S223" i="52"/>
  <c r="S213" i="52"/>
  <c r="S228" i="52"/>
  <c r="S229" i="52"/>
  <c r="S212" i="52"/>
  <c r="S2" i="52"/>
  <c r="S158" i="52"/>
  <c r="S82" i="52"/>
  <c r="S90" i="52"/>
  <c r="S173" i="52"/>
  <c r="S98" i="52"/>
  <c r="S37" i="52"/>
  <c r="S161" i="52"/>
  <c r="S111" i="52"/>
  <c r="S115" i="52"/>
  <c r="S119" i="52"/>
  <c r="S10" i="52"/>
  <c r="S138" i="52"/>
  <c r="S143" i="52"/>
  <c r="S147" i="52"/>
  <c r="S58" i="52"/>
  <c r="S7" i="52"/>
  <c r="S179" i="52"/>
  <c r="P180" i="52"/>
  <c r="S180" i="52" s="1"/>
  <c r="S205" i="52"/>
  <c r="S203" i="52"/>
  <c r="S187" i="52"/>
  <c r="S224" i="52"/>
  <c r="S210" i="52"/>
  <c r="S192" i="52"/>
  <c r="S32" i="52"/>
  <c r="S92" i="52"/>
  <c r="S3" i="52"/>
  <c r="S63" i="52"/>
  <c r="S67" i="52"/>
  <c r="S71" i="52"/>
  <c r="S75" i="52"/>
  <c r="S79" i="52"/>
  <c r="S83" i="52"/>
  <c r="S87" i="52"/>
  <c r="S30" i="52"/>
  <c r="N36" i="52"/>
  <c r="S36" i="52" s="1"/>
  <c r="S91" i="52"/>
  <c r="S18" i="52"/>
  <c r="S95" i="52"/>
  <c r="S99" i="52"/>
  <c r="S106" i="52"/>
  <c r="S112" i="52"/>
  <c r="S116" i="52"/>
  <c r="S163" i="52"/>
  <c r="S167" i="52"/>
  <c r="R125" i="52"/>
  <c r="S125" i="52" s="1"/>
  <c r="S128" i="52"/>
  <c r="S39" i="52"/>
  <c r="S133" i="52"/>
  <c r="S55" i="52"/>
  <c r="S140" i="52"/>
  <c r="S141" i="52"/>
  <c r="S149" i="52"/>
  <c r="S6" i="52"/>
  <c r="S151" i="52"/>
  <c r="S59" i="52"/>
  <c r="S45" i="52"/>
  <c r="S49" i="52"/>
  <c r="S170" i="52"/>
  <c r="S175" i="52"/>
  <c r="S184" i="52"/>
  <c r="S61" i="52"/>
  <c r="S216" i="52"/>
  <c r="S219" i="52"/>
  <c r="S196" i="52"/>
  <c r="S222" i="52"/>
  <c r="S237" i="52"/>
  <c r="S204" i="52"/>
  <c r="S234" i="52"/>
  <c r="S225" i="52"/>
  <c r="S227" i="52"/>
  <c r="S206" i="52"/>
  <c r="S215" i="52"/>
  <c r="S62" i="52"/>
  <c r="S160" i="52"/>
  <c r="S70" i="52"/>
  <c r="S29" i="52"/>
  <c r="S31" i="52"/>
  <c r="S33" i="52"/>
  <c r="S35" i="52"/>
  <c r="S13" i="52"/>
  <c r="S14" i="52"/>
  <c r="S15" i="52"/>
  <c r="S17" i="52"/>
  <c r="S107" i="52"/>
  <c r="S108" i="52"/>
  <c r="S162" i="52"/>
  <c r="S64" i="52"/>
  <c r="S72" i="52"/>
  <c r="S78" i="52"/>
  <c r="S86" i="52"/>
  <c r="S94" i="52"/>
  <c r="S102" i="52"/>
  <c r="S104" i="52"/>
  <c r="S110" i="52"/>
  <c r="S166" i="52"/>
  <c r="S124" i="52"/>
  <c r="S4" i="52"/>
  <c r="S28" i="52"/>
  <c r="S66" i="52"/>
  <c r="S74" i="52"/>
  <c r="S76" i="52"/>
  <c r="S80" i="52"/>
  <c r="S88" i="52"/>
  <c r="S96" i="52"/>
  <c r="S103" i="52"/>
  <c r="S105" i="52"/>
  <c r="R154" i="52"/>
  <c r="S154" i="52" s="1"/>
  <c r="S118" i="52"/>
  <c r="S22" i="52"/>
  <c r="S132" i="52"/>
  <c r="S136" i="52"/>
  <c r="S42" i="52"/>
  <c r="S113" i="52"/>
  <c r="S122" i="52"/>
  <c r="S21" i="52"/>
  <c r="S127" i="52"/>
  <c r="S134" i="52"/>
  <c r="S24" i="52"/>
  <c r="S150" i="52"/>
  <c r="S60" i="52"/>
  <c r="S40" i="52"/>
  <c r="N12" i="52"/>
  <c r="S123" i="52"/>
  <c r="S144" i="52"/>
  <c r="S57" i="52"/>
  <c r="S8" i="52"/>
  <c r="S44" i="52"/>
  <c r="S46" i="52"/>
  <c r="S41" i="52"/>
  <c r="S52" i="52"/>
  <c r="S177" i="52"/>
  <c r="S178" i="52"/>
  <c r="S182" i="52"/>
  <c r="S155" i="52"/>
  <c r="N174" i="52"/>
  <c r="S195" i="52"/>
  <c r="S201" i="52"/>
  <c r="S217" i="52"/>
  <c r="S199" i="52"/>
  <c r="S233" i="52"/>
  <c r="S200" i="52"/>
  <c r="S209" i="52"/>
  <c r="S25" i="52"/>
  <c r="S236" i="52"/>
  <c r="S197" i="52"/>
  <c r="S185" i="52"/>
  <c r="S235" i="52"/>
  <c r="S189" i="52"/>
  <c r="S214" i="52"/>
  <c r="AI241" i="1"/>
  <c r="AI245" i="1" s="1"/>
  <c r="P240" i="52" l="1"/>
  <c r="N240" i="52"/>
  <c r="S241" i="1"/>
  <c r="S12" i="52"/>
  <c r="S174" i="52"/>
  <c r="S240" i="52" l="1"/>
  <c r="B13" i="48"/>
  <c r="B16" i="48"/>
  <c r="B18" i="48" l="1"/>
  <c r="B20" i="48" s="1"/>
  <c r="B14" i="48"/>
  <c r="B21" i="48" s="1"/>
  <c r="U1" i="1" s="1"/>
  <c r="T1" i="1" l="1"/>
  <c r="B22" i="48"/>
  <c r="AI240" i="52"/>
  <c r="U239" i="1"/>
  <c r="U234" i="1"/>
  <c r="U226" i="1"/>
  <c r="U221" i="1"/>
  <c r="U216" i="1"/>
  <c r="U213" i="1"/>
  <c r="U208" i="1"/>
  <c r="U205" i="1"/>
  <c r="U241" i="1"/>
  <c r="U238" i="1"/>
  <c r="U233" i="1"/>
  <c r="U232" i="1"/>
  <c r="U231" i="1"/>
  <c r="U225" i="1"/>
  <c r="U224" i="1"/>
  <c r="U218" i="1"/>
  <c r="U215" i="1"/>
  <c r="U210" i="1"/>
  <c r="U207" i="1"/>
  <c r="U202" i="1"/>
  <c r="U199" i="1"/>
  <c r="U237" i="1"/>
  <c r="U236" i="1"/>
  <c r="U230" i="1"/>
  <c r="U223" i="1"/>
  <c r="U220" i="1"/>
  <c r="U217" i="1"/>
  <c r="U212" i="1"/>
  <c r="U209" i="1"/>
  <c r="U204" i="1"/>
  <c r="U201" i="1"/>
  <c r="U240" i="1"/>
  <c r="U219" i="1"/>
  <c r="U214" i="1"/>
  <c r="U198" i="1"/>
  <c r="U195" i="1"/>
  <c r="U190" i="1"/>
  <c r="U187" i="1"/>
  <c r="U182" i="1"/>
  <c r="U179" i="1"/>
  <c r="U176" i="1"/>
  <c r="U170" i="1"/>
  <c r="U229" i="1"/>
  <c r="U228" i="1"/>
  <c r="U227" i="1"/>
  <c r="U222" i="1"/>
  <c r="U197" i="1"/>
  <c r="U192" i="1"/>
  <c r="U189" i="1"/>
  <c r="U184" i="1"/>
  <c r="U181" i="1"/>
  <c r="U175" i="1"/>
  <c r="U172" i="1"/>
  <c r="U235" i="1"/>
  <c r="U203" i="1"/>
  <c r="U194" i="1"/>
  <c r="U191" i="1"/>
  <c r="U186" i="1"/>
  <c r="U183" i="1"/>
  <c r="U178" i="1"/>
  <c r="U174" i="1"/>
  <c r="U171" i="1"/>
  <c r="U168" i="1"/>
  <c r="U211" i="1"/>
  <c r="U185" i="1"/>
  <c r="U180" i="1"/>
  <c r="U193" i="1"/>
  <c r="U177" i="1"/>
  <c r="U169" i="1"/>
  <c r="U162" i="1"/>
  <c r="U158" i="1"/>
  <c r="U155" i="1"/>
  <c r="U152" i="1"/>
  <c r="U146" i="1"/>
  <c r="U142" i="1"/>
  <c r="U188" i="1"/>
  <c r="U173" i="1"/>
  <c r="U167" i="1"/>
  <c r="U164" i="1"/>
  <c r="U161" i="1"/>
  <c r="U157" i="1"/>
  <c r="U151" i="1"/>
  <c r="U148" i="1"/>
  <c r="U145" i="1"/>
  <c r="U141" i="1"/>
  <c r="U139" i="1"/>
  <c r="U206" i="1"/>
  <c r="U200" i="1"/>
  <c r="U196" i="1"/>
  <c r="U166" i="1"/>
  <c r="U163" i="1"/>
  <c r="U160" i="1"/>
  <c r="U154" i="1"/>
  <c r="U150" i="1"/>
  <c r="U147" i="1"/>
  <c r="U144" i="1"/>
  <c r="U138" i="1"/>
  <c r="U136" i="1"/>
  <c r="U134" i="1"/>
  <c r="U131" i="1"/>
  <c r="U128" i="1"/>
  <c r="U126" i="1"/>
  <c r="U165" i="1"/>
  <c r="U159" i="1"/>
  <c r="U153" i="1"/>
  <c r="U143" i="1"/>
  <c r="U140" i="1"/>
  <c r="U135" i="1"/>
  <c r="U133" i="1"/>
  <c r="U130" i="1"/>
  <c r="U137" i="1"/>
  <c r="U127" i="1"/>
  <c r="U125" i="1"/>
  <c r="U123" i="1"/>
  <c r="U121" i="1"/>
  <c r="U119" i="1"/>
  <c r="U117" i="1"/>
  <c r="U115" i="1"/>
  <c r="U111" i="1"/>
  <c r="U109" i="1"/>
  <c r="U107" i="1"/>
  <c r="U105" i="1"/>
  <c r="U103" i="1"/>
  <c r="U100" i="1"/>
  <c r="U156" i="1"/>
  <c r="U149" i="1"/>
  <c r="U132" i="1"/>
  <c r="U129" i="1"/>
  <c r="U113" i="1"/>
  <c r="U122" i="1"/>
  <c r="U118" i="1"/>
  <c r="U112" i="1"/>
  <c r="U108" i="1"/>
  <c r="U97" i="1"/>
  <c r="U116" i="1"/>
  <c r="U106" i="1"/>
  <c r="U101" i="1"/>
  <c r="U96" i="1"/>
  <c r="U92" i="1"/>
  <c r="U89" i="1"/>
  <c r="U86" i="1"/>
  <c r="U83" i="1"/>
  <c r="U80" i="1"/>
  <c r="U76" i="1"/>
  <c r="U70" i="1"/>
  <c r="U67" i="1"/>
  <c r="U64" i="1"/>
  <c r="U60" i="1"/>
  <c r="U54" i="1"/>
  <c r="U51" i="1"/>
  <c r="U48" i="1"/>
  <c r="U44" i="1"/>
  <c r="U38" i="1"/>
  <c r="U35" i="1"/>
  <c r="U32" i="1"/>
  <c r="U28" i="1"/>
  <c r="U22" i="1"/>
  <c r="U19" i="1"/>
  <c r="U124" i="1"/>
  <c r="U120" i="1"/>
  <c r="U110" i="1"/>
  <c r="U104" i="1"/>
  <c r="U102" i="1"/>
  <c r="U99" i="1"/>
  <c r="U95" i="1"/>
  <c r="U94" i="1"/>
  <c r="U85" i="1"/>
  <c r="U82" i="1"/>
  <c r="U79" i="1"/>
  <c r="U73" i="1"/>
  <c r="U69" i="1"/>
  <c r="U66" i="1"/>
  <c r="U63" i="1"/>
  <c r="U57" i="1"/>
  <c r="U53" i="1"/>
  <c r="U50" i="1"/>
  <c r="U47" i="1"/>
  <c r="U41" i="1"/>
  <c r="U37" i="1"/>
  <c r="U34" i="1"/>
  <c r="U31" i="1"/>
  <c r="U25" i="1"/>
  <c r="U21" i="1"/>
  <c r="U16" i="1"/>
  <c r="U114" i="1"/>
  <c r="U98" i="1"/>
  <c r="U91" i="1"/>
  <c r="U84" i="1"/>
  <c r="U78" i="1"/>
  <c r="U75" i="1"/>
  <c r="U72" i="1"/>
  <c r="U68" i="1"/>
  <c r="U62" i="1"/>
  <c r="U59" i="1"/>
  <c r="U56" i="1"/>
  <c r="U52" i="1"/>
  <c r="U46" i="1"/>
  <c r="U43" i="1"/>
  <c r="U40" i="1"/>
  <c r="U36" i="1"/>
  <c r="U93" i="1"/>
  <c r="U71" i="1"/>
  <c r="U77" i="1"/>
  <c r="U61" i="1"/>
  <c r="U49" i="1"/>
  <c r="U30" i="1"/>
  <c r="U27" i="1"/>
  <c r="U17" i="1"/>
  <c r="U15" i="1"/>
  <c r="U14" i="1"/>
  <c r="U13" i="1"/>
  <c r="U8" i="1"/>
  <c r="U5" i="1"/>
  <c r="U29" i="1"/>
  <c r="U26" i="1"/>
  <c r="U24" i="1"/>
  <c r="U6" i="1"/>
  <c r="U3" i="1"/>
  <c r="U90" i="1"/>
  <c r="U39" i="1"/>
  <c r="U20" i="1"/>
  <c r="U18" i="1"/>
  <c r="U10" i="1"/>
  <c r="U7" i="1"/>
  <c r="U11" i="1"/>
  <c r="U88" i="1"/>
  <c r="U87" i="1"/>
  <c r="U81" i="1"/>
  <c r="U74" i="1"/>
  <c r="U65" i="1"/>
  <c r="U58" i="1"/>
  <c r="U55" i="1"/>
  <c r="U33" i="1"/>
  <c r="U23" i="1"/>
  <c r="U12" i="1"/>
  <c r="U9" i="1"/>
  <c r="U4" i="1"/>
  <c r="U45" i="1"/>
  <c r="U42" i="1"/>
  <c r="T240" i="1"/>
  <c r="V240" i="1" s="1"/>
  <c r="W240" i="1" s="1"/>
  <c r="T235" i="1"/>
  <c r="V235" i="1" s="1"/>
  <c r="W235" i="1" s="1"/>
  <c r="T229" i="1"/>
  <c r="T228" i="1"/>
  <c r="T227" i="1"/>
  <c r="T222" i="1"/>
  <c r="V222" i="1" s="1"/>
  <c r="W222" i="1" s="1"/>
  <c r="T219" i="1"/>
  <c r="T214" i="1"/>
  <c r="V214" i="1" s="1"/>
  <c r="W214" i="1" s="1"/>
  <c r="T211" i="1"/>
  <c r="V211" i="1" s="1"/>
  <c r="W211" i="1" s="1"/>
  <c r="T206" i="1"/>
  <c r="T203" i="1"/>
  <c r="T239" i="1"/>
  <c r="T234" i="1"/>
  <c r="V234" i="1" s="1"/>
  <c r="W234" i="1" s="1"/>
  <c r="T226" i="1"/>
  <c r="T221" i="1"/>
  <c r="T216" i="1"/>
  <c r="T213" i="1"/>
  <c r="V213" i="1" s="1"/>
  <c r="W213" i="1" s="1"/>
  <c r="T208" i="1"/>
  <c r="T205" i="1"/>
  <c r="T200" i="1"/>
  <c r="T241" i="1"/>
  <c r="T238" i="1"/>
  <c r="V238" i="1" s="1"/>
  <c r="W238" i="1" s="1"/>
  <c r="T233" i="1"/>
  <c r="T232" i="1"/>
  <c r="T231" i="1"/>
  <c r="T225" i="1"/>
  <c r="V225" i="1" s="1"/>
  <c r="W225" i="1" s="1"/>
  <c r="T224" i="1"/>
  <c r="T218" i="1"/>
  <c r="T215" i="1"/>
  <c r="T210" i="1"/>
  <c r="V210" i="1" s="1"/>
  <c r="W210" i="1" s="1"/>
  <c r="T207" i="1"/>
  <c r="T202" i="1"/>
  <c r="T199" i="1"/>
  <c r="T209" i="1"/>
  <c r="V209" i="1" s="1"/>
  <c r="W209" i="1" s="1"/>
  <c r="T201" i="1"/>
  <c r="T196" i="1"/>
  <c r="T193" i="1"/>
  <c r="V193" i="1" s="1"/>
  <c r="W193" i="1" s="1"/>
  <c r="T188" i="1"/>
  <c r="T185" i="1"/>
  <c r="T180" i="1"/>
  <c r="V180" i="1" s="1"/>
  <c r="W180" i="1" s="1"/>
  <c r="T177" i="1"/>
  <c r="V177" i="1" s="1"/>
  <c r="W177" i="1" s="1"/>
  <c r="T173" i="1"/>
  <c r="V173" i="1" s="1"/>
  <c r="W173" i="1" s="1"/>
  <c r="T230" i="1"/>
  <c r="T223" i="1"/>
  <c r="T217" i="1"/>
  <c r="V217" i="1" s="1"/>
  <c r="W217" i="1" s="1"/>
  <c r="T204" i="1"/>
  <c r="V204" i="1" s="1"/>
  <c r="W204" i="1" s="1"/>
  <c r="T198" i="1"/>
  <c r="T195" i="1"/>
  <c r="T190" i="1"/>
  <c r="T187" i="1"/>
  <c r="V187" i="1" s="1"/>
  <c r="W187" i="1" s="1"/>
  <c r="T182" i="1"/>
  <c r="T179" i="1"/>
  <c r="T176" i="1"/>
  <c r="T236" i="1"/>
  <c r="T212" i="1"/>
  <c r="T197" i="1"/>
  <c r="V197" i="1" s="1"/>
  <c r="W197" i="1" s="1"/>
  <c r="T192" i="1"/>
  <c r="V192" i="1" s="1"/>
  <c r="W192" i="1" s="1"/>
  <c r="T189" i="1"/>
  <c r="V189" i="1" s="1"/>
  <c r="T184" i="1"/>
  <c r="V184" i="1" s="1"/>
  <c r="W184" i="1" s="1"/>
  <c r="T181" i="1"/>
  <c r="V181" i="1" s="1"/>
  <c r="W181" i="1" s="1"/>
  <c r="T175" i="1"/>
  <c r="V175" i="1" s="1"/>
  <c r="W175" i="1" s="1"/>
  <c r="T172" i="1"/>
  <c r="V172" i="1" s="1"/>
  <c r="W172" i="1" s="1"/>
  <c r="T169" i="1"/>
  <c r="T237" i="1"/>
  <c r="V237" i="1" s="1"/>
  <c r="W237" i="1" s="1"/>
  <c r="T194" i="1"/>
  <c r="V194" i="1" s="1"/>
  <c r="W194" i="1" s="1"/>
  <c r="T178" i="1"/>
  <c r="T174" i="1"/>
  <c r="T165" i="1"/>
  <c r="V165" i="1" s="1"/>
  <c r="W165" i="1" s="1"/>
  <c r="T159" i="1"/>
  <c r="V159" i="1" s="1"/>
  <c r="W159" i="1" s="1"/>
  <c r="T156" i="1"/>
  <c r="V156" i="1" s="1"/>
  <c r="W156" i="1" s="1"/>
  <c r="T153" i="1"/>
  <c r="T149" i="1"/>
  <c r="V149" i="1" s="1"/>
  <c r="W149" i="1" s="1"/>
  <c r="T143" i="1"/>
  <c r="V143" i="1" s="1"/>
  <c r="W143" i="1" s="1"/>
  <c r="T140" i="1"/>
  <c r="T220" i="1"/>
  <c r="V220" i="1" s="1"/>
  <c r="W220" i="1" s="1"/>
  <c r="T183" i="1"/>
  <c r="V183" i="1" s="1"/>
  <c r="W183" i="1" s="1"/>
  <c r="T162" i="1"/>
  <c r="V162" i="1" s="1"/>
  <c r="W162" i="1" s="1"/>
  <c r="T158" i="1"/>
  <c r="T155" i="1"/>
  <c r="T152" i="1"/>
  <c r="T146" i="1"/>
  <c r="V146" i="1" s="1"/>
  <c r="W146" i="1" s="1"/>
  <c r="T142" i="1"/>
  <c r="T137" i="1"/>
  <c r="T191" i="1"/>
  <c r="T186" i="1"/>
  <c r="V186" i="1" s="1"/>
  <c r="W186" i="1" s="1"/>
  <c r="T171" i="1"/>
  <c r="V171" i="1" s="1"/>
  <c r="W171" i="1" s="1"/>
  <c r="T170" i="1"/>
  <c r="V170" i="1" s="1"/>
  <c r="W170" i="1" s="1"/>
  <c r="T168" i="1"/>
  <c r="V168" i="1" s="1"/>
  <c r="W168" i="1" s="1"/>
  <c r="T167" i="1"/>
  <c r="V167" i="1" s="1"/>
  <c r="W167" i="1" s="1"/>
  <c r="T164" i="1"/>
  <c r="T161" i="1"/>
  <c r="T157" i="1"/>
  <c r="T151" i="1"/>
  <c r="V151" i="1" s="1"/>
  <c r="W151" i="1" s="1"/>
  <c r="T148" i="1"/>
  <c r="T145" i="1"/>
  <c r="T141" i="1"/>
  <c r="T139" i="1"/>
  <c r="V139" i="1" s="1"/>
  <c r="W139" i="1" s="1"/>
  <c r="T166" i="1"/>
  <c r="V166" i="1" s="1"/>
  <c r="W166" i="1" s="1"/>
  <c r="T154" i="1"/>
  <c r="T144" i="1"/>
  <c r="T138" i="1"/>
  <c r="T132" i="1"/>
  <c r="T129" i="1"/>
  <c r="T160" i="1"/>
  <c r="T147" i="1"/>
  <c r="V147" i="1" s="1"/>
  <c r="W147" i="1" s="1"/>
  <c r="T136" i="1"/>
  <c r="V136" i="1" s="1"/>
  <c r="W136" i="1" s="1"/>
  <c r="T134" i="1"/>
  <c r="T131" i="1"/>
  <c r="T128" i="1"/>
  <c r="T126" i="1"/>
  <c r="V126" i="1" s="1"/>
  <c r="W126" i="1" s="1"/>
  <c r="T124" i="1"/>
  <c r="T122" i="1"/>
  <c r="V122" i="1" s="1"/>
  <c r="W122" i="1" s="1"/>
  <c r="T120" i="1"/>
  <c r="V120" i="1" s="1"/>
  <c r="W120" i="1" s="1"/>
  <c r="T118" i="1"/>
  <c r="T116" i="1"/>
  <c r="T114" i="1"/>
  <c r="T112" i="1"/>
  <c r="V112" i="1" s="1"/>
  <c r="W112" i="1" s="1"/>
  <c r="T110" i="1"/>
  <c r="V110" i="1" s="1"/>
  <c r="W110" i="1" s="1"/>
  <c r="T108" i="1"/>
  <c r="T106" i="1"/>
  <c r="T104" i="1"/>
  <c r="V104" i="1" s="1"/>
  <c r="W104" i="1" s="1"/>
  <c r="T101" i="1"/>
  <c r="V101" i="1" s="1"/>
  <c r="W101" i="1" s="1"/>
  <c r="T163" i="1"/>
  <c r="T150" i="1"/>
  <c r="V150" i="1" s="1"/>
  <c r="W150" i="1" s="1"/>
  <c r="T135" i="1"/>
  <c r="V135" i="1" s="1"/>
  <c r="W135" i="1" s="1"/>
  <c r="T133" i="1"/>
  <c r="V133" i="1" s="1"/>
  <c r="W133" i="1" s="1"/>
  <c r="T130" i="1"/>
  <c r="V130" i="1" s="1"/>
  <c r="W130" i="1" s="1"/>
  <c r="T127" i="1"/>
  <c r="T125" i="1"/>
  <c r="T123" i="1"/>
  <c r="V123" i="1" s="1"/>
  <c r="W123" i="1" s="1"/>
  <c r="T121" i="1"/>
  <c r="T119" i="1"/>
  <c r="T117" i="1"/>
  <c r="T115" i="1"/>
  <c r="V115" i="1" s="1"/>
  <c r="W115" i="1" s="1"/>
  <c r="T111" i="1"/>
  <c r="T109" i="1"/>
  <c r="T107" i="1"/>
  <c r="T105" i="1"/>
  <c r="V105" i="1" s="1"/>
  <c r="W105" i="1" s="1"/>
  <c r="T113" i="1"/>
  <c r="T103" i="1"/>
  <c r="V103" i="1" s="1"/>
  <c r="W103" i="1" s="1"/>
  <c r="T98" i="1"/>
  <c r="V98" i="1" s="1"/>
  <c r="W98" i="1" s="1"/>
  <c r="T97" i="1"/>
  <c r="V97" i="1" s="1"/>
  <c r="W97" i="1" s="1"/>
  <c r="T93" i="1"/>
  <c r="T90" i="1"/>
  <c r="V90" i="1" s="1"/>
  <c r="W90" i="1" s="1"/>
  <c r="T88" i="1"/>
  <c r="T87" i="1"/>
  <c r="V87" i="1" s="1"/>
  <c r="W87" i="1" s="1"/>
  <c r="T81" i="1"/>
  <c r="T77" i="1"/>
  <c r="V77" i="1" s="1"/>
  <c r="W77" i="1" s="1"/>
  <c r="T74" i="1"/>
  <c r="T71" i="1"/>
  <c r="V71" i="1" s="1"/>
  <c r="W71" i="1" s="1"/>
  <c r="T65" i="1"/>
  <c r="T61" i="1"/>
  <c r="T58" i="1"/>
  <c r="V58" i="1" s="1"/>
  <c r="W58" i="1" s="1"/>
  <c r="T55" i="1"/>
  <c r="T49" i="1"/>
  <c r="T45" i="1"/>
  <c r="T42" i="1"/>
  <c r="V42" i="1" s="1"/>
  <c r="W42" i="1" s="1"/>
  <c r="T39" i="1"/>
  <c r="T33" i="1"/>
  <c r="T29" i="1"/>
  <c r="T26" i="1"/>
  <c r="V26" i="1" s="1"/>
  <c r="W26" i="1" s="1"/>
  <c r="T23" i="1"/>
  <c r="V23" i="1" s="1"/>
  <c r="W23" i="1" s="1"/>
  <c r="T20" i="1"/>
  <c r="T17" i="1"/>
  <c r="T96" i="1"/>
  <c r="V96" i="1" s="1"/>
  <c r="W96" i="1" s="1"/>
  <c r="T92" i="1"/>
  <c r="T89" i="1"/>
  <c r="T86" i="1"/>
  <c r="T83" i="1"/>
  <c r="V83" i="1" s="1"/>
  <c r="W83" i="1" s="1"/>
  <c r="T80" i="1"/>
  <c r="T76" i="1"/>
  <c r="T70" i="1"/>
  <c r="T67" i="1"/>
  <c r="V67" i="1" s="1"/>
  <c r="W67" i="1" s="1"/>
  <c r="T64" i="1"/>
  <c r="T60" i="1"/>
  <c r="T54" i="1"/>
  <c r="T51" i="1"/>
  <c r="V51" i="1" s="1"/>
  <c r="W51" i="1" s="1"/>
  <c r="T48" i="1"/>
  <c r="T44" i="1"/>
  <c r="T38" i="1"/>
  <c r="T35" i="1"/>
  <c r="V35" i="1" s="1"/>
  <c r="W35" i="1" s="1"/>
  <c r="T32" i="1"/>
  <c r="T28" i="1"/>
  <c r="T22" i="1"/>
  <c r="T19" i="1"/>
  <c r="V19" i="1" s="1"/>
  <c r="W19" i="1" s="1"/>
  <c r="T14" i="1"/>
  <c r="V14" i="1" s="1"/>
  <c r="W14" i="1" s="1"/>
  <c r="T102" i="1"/>
  <c r="T100" i="1"/>
  <c r="T99" i="1"/>
  <c r="V99" i="1" s="1"/>
  <c r="W99" i="1" s="1"/>
  <c r="T95" i="1"/>
  <c r="V95" i="1" s="1"/>
  <c r="W95" i="1" s="1"/>
  <c r="T94" i="1"/>
  <c r="V94" i="1" s="1"/>
  <c r="W94" i="1" s="1"/>
  <c r="T85" i="1"/>
  <c r="V85" i="1" s="1"/>
  <c r="W85" i="1" s="1"/>
  <c r="T82" i="1"/>
  <c r="V82" i="1" s="1"/>
  <c r="W82" i="1" s="1"/>
  <c r="T79" i="1"/>
  <c r="V79" i="1" s="1"/>
  <c r="W79" i="1" s="1"/>
  <c r="T73" i="1"/>
  <c r="V73" i="1" s="1"/>
  <c r="W73" i="1" s="1"/>
  <c r="T69" i="1"/>
  <c r="V69" i="1" s="1"/>
  <c r="W69" i="1" s="1"/>
  <c r="T66" i="1"/>
  <c r="V66" i="1" s="1"/>
  <c r="W66" i="1" s="1"/>
  <c r="T63" i="1"/>
  <c r="V63" i="1" s="1"/>
  <c r="W63" i="1" s="1"/>
  <c r="T57" i="1"/>
  <c r="V57" i="1" s="1"/>
  <c r="W57" i="1" s="1"/>
  <c r="T53" i="1"/>
  <c r="V53" i="1" s="1"/>
  <c r="W53" i="1" s="1"/>
  <c r="T50" i="1"/>
  <c r="V50" i="1" s="1"/>
  <c r="W50" i="1" s="1"/>
  <c r="T47" i="1"/>
  <c r="V47" i="1" s="1"/>
  <c r="W47" i="1" s="1"/>
  <c r="T41" i="1"/>
  <c r="V41" i="1" s="1"/>
  <c r="W41" i="1" s="1"/>
  <c r="T37" i="1"/>
  <c r="V37" i="1" s="1"/>
  <c r="W37" i="1" s="1"/>
  <c r="T84" i="1"/>
  <c r="V84" i="1" s="1"/>
  <c r="W84" i="1" s="1"/>
  <c r="T78" i="1"/>
  <c r="V78" i="1" s="1"/>
  <c r="W78" i="1" s="1"/>
  <c r="T91" i="1"/>
  <c r="T68" i="1"/>
  <c r="T52" i="1"/>
  <c r="V52" i="1" s="1"/>
  <c r="W52" i="1" s="1"/>
  <c r="T40" i="1"/>
  <c r="T24" i="1"/>
  <c r="T11" i="1"/>
  <c r="T6" i="1"/>
  <c r="T3" i="1"/>
  <c r="V3" i="1" s="1"/>
  <c r="W3" i="1" s="1"/>
  <c r="T62" i="1"/>
  <c r="T12" i="1"/>
  <c r="V12" i="1" s="1"/>
  <c r="W12" i="1" s="1"/>
  <c r="T9" i="1"/>
  <c r="V9" i="1" s="1"/>
  <c r="W9" i="1" s="1"/>
  <c r="T4" i="1"/>
  <c r="T75" i="1"/>
  <c r="V75" i="1" s="1"/>
  <c r="W75" i="1" s="1"/>
  <c r="T59" i="1"/>
  <c r="V59" i="1" s="1"/>
  <c r="W59" i="1" s="1"/>
  <c r="T56" i="1"/>
  <c r="V56" i="1" s="1"/>
  <c r="W56" i="1" s="1"/>
  <c r="T30" i="1"/>
  <c r="V30" i="1" s="1"/>
  <c r="W30" i="1" s="1"/>
  <c r="T27" i="1"/>
  <c r="T25" i="1"/>
  <c r="V25" i="1" s="1"/>
  <c r="W25" i="1" s="1"/>
  <c r="T15" i="1"/>
  <c r="T13" i="1"/>
  <c r="T8" i="1"/>
  <c r="T5" i="1"/>
  <c r="T72" i="1"/>
  <c r="V72" i="1" s="1"/>
  <c r="W72" i="1" s="1"/>
  <c r="T46" i="1"/>
  <c r="T43" i="1"/>
  <c r="V43" i="1" s="1"/>
  <c r="W43" i="1" s="1"/>
  <c r="T31" i="1"/>
  <c r="T21" i="1"/>
  <c r="V21" i="1" s="1"/>
  <c r="W21" i="1" s="1"/>
  <c r="T18" i="1"/>
  <c r="T16" i="1"/>
  <c r="T10" i="1"/>
  <c r="V10" i="1" s="1"/>
  <c r="W10" i="1" s="1"/>
  <c r="T7" i="1"/>
  <c r="V7" i="1" s="1"/>
  <c r="W7" i="1" s="1"/>
  <c r="V1" i="1"/>
  <c r="T36" i="1"/>
  <c r="T34" i="1"/>
  <c r="V6" i="1" l="1"/>
  <c r="W6" i="1" s="1"/>
  <c r="V74" i="1"/>
  <c r="W74" i="1" s="1"/>
  <c r="V27" i="1"/>
  <c r="W27" i="1" s="1"/>
  <c r="V24" i="1"/>
  <c r="W24" i="1" s="1"/>
  <c r="V91" i="1"/>
  <c r="W91" i="1" s="1"/>
  <c r="V102" i="1"/>
  <c r="W102" i="1" s="1"/>
  <c r="V81" i="1"/>
  <c r="W81" i="1" s="1"/>
  <c r="V111" i="1"/>
  <c r="W111" i="1" s="1"/>
  <c r="V121" i="1"/>
  <c r="W121" i="1" s="1"/>
  <c r="V163" i="1"/>
  <c r="W163" i="1" s="1"/>
  <c r="V116" i="1"/>
  <c r="W116" i="1" s="1"/>
  <c r="V124" i="1"/>
  <c r="W124" i="1" s="1"/>
  <c r="V134" i="1"/>
  <c r="W134" i="1" s="1"/>
  <c r="V137" i="1"/>
  <c r="W137" i="1" s="1"/>
  <c r="V182" i="1"/>
  <c r="W182" i="1" s="1"/>
  <c r="V198" i="1"/>
  <c r="W198" i="1" s="1"/>
  <c r="V201" i="1"/>
  <c r="W201" i="1" s="1"/>
  <c r="V207" i="1"/>
  <c r="W207" i="1" s="1"/>
  <c r="V224" i="1"/>
  <c r="W224" i="1" s="1"/>
  <c r="V233" i="1"/>
  <c r="W233" i="1" s="1"/>
  <c r="V203" i="1"/>
  <c r="W203" i="1" s="1"/>
  <c r="V229" i="1"/>
  <c r="W229" i="1" s="1"/>
  <c r="V36" i="1"/>
  <c r="W36" i="1" s="1"/>
  <c r="V16" i="1"/>
  <c r="W16" i="1" s="1"/>
  <c r="V13" i="1"/>
  <c r="W13" i="1" s="1"/>
  <c r="V4" i="1"/>
  <c r="W4" i="1" s="1"/>
  <c r="V40" i="1"/>
  <c r="W40" i="1" s="1"/>
  <c r="V32" i="1"/>
  <c r="W32" i="1" s="1"/>
  <c r="V48" i="1"/>
  <c r="W48" i="1" s="1"/>
  <c r="V64" i="1"/>
  <c r="W64" i="1" s="1"/>
  <c r="V80" i="1"/>
  <c r="W80" i="1" s="1"/>
  <c r="V92" i="1"/>
  <c r="W92" i="1" s="1"/>
  <c r="V39" i="1"/>
  <c r="W39" i="1" s="1"/>
  <c r="V55" i="1"/>
  <c r="W55" i="1" s="1"/>
  <c r="V118" i="1"/>
  <c r="W118" i="1" s="1"/>
  <c r="V132" i="1"/>
  <c r="W132" i="1" s="1"/>
  <c r="V148" i="1"/>
  <c r="W148" i="1" s="1"/>
  <c r="V164" i="1"/>
  <c r="W164" i="1" s="1"/>
  <c r="V142" i="1"/>
  <c r="W142" i="1" s="1"/>
  <c r="V158" i="1"/>
  <c r="W158" i="1" s="1"/>
  <c r="V140" i="1"/>
  <c r="W140" i="1" s="1"/>
  <c r="V178" i="1"/>
  <c r="W178" i="1" s="1"/>
  <c r="V236" i="1"/>
  <c r="W236" i="1" s="1"/>
  <c r="V188" i="1"/>
  <c r="W188" i="1" s="1"/>
  <c r="V208" i="1"/>
  <c r="W208" i="1" s="1"/>
  <c r="V226" i="1"/>
  <c r="W226" i="1" s="1"/>
  <c r="V206" i="1"/>
  <c r="W206" i="1" s="1"/>
  <c r="V88" i="1"/>
  <c r="W88" i="1" s="1"/>
  <c r="V107" i="1"/>
  <c r="W107" i="1" s="1"/>
  <c r="V125" i="1"/>
  <c r="W125" i="1" s="1"/>
  <c r="V138" i="1"/>
  <c r="W138" i="1" s="1"/>
  <c r="V176" i="1"/>
  <c r="W176" i="1" s="1"/>
  <c r="V215" i="1"/>
  <c r="W215" i="1" s="1"/>
  <c r="V241" i="1"/>
  <c r="W241" i="1" s="1"/>
  <c r="V227" i="1"/>
  <c r="W227" i="1" s="1"/>
  <c r="V5" i="1"/>
  <c r="W5" i="1" s="1"/>
  <c r="V11" i="1"/>
  <c r="W11" i="1" s="1"/>
  <c r="V68" i="1"/>
  <c r="W68" i="1" s="1"/>
  <c r="V100" i="1"/>
  <c r="W100" i="1" s="1"/>
  <c r="V22" i="1"/>
  <c r="W22" i="1" s="1"/>
  <c r="V38" i="1"/>
  <c r="W38" i="1" s="1"/>
  <c r="V54" i="1"/>
  <c r="W54" i="1" s="1"/>
  <c r="V70" i="1"/>
  <c r="W70" i="1" s="1"/>
  <c r="V86" i="1"/>
  <c r="W86" i="1" s="1"/>
  <c r="V17" i="1"/>
  <c r="W17" i="1" s="1"/>
  <c r="V29" i="1"/>
  <c r="W29" i="1" s="1"/>
  <c r="V45" i="1"/>
  <c r="W45" i="1" s="1"/>
  <c r="V61" i="1"/>
  <c r="W61" i="1" s="1"/>
  <c r="V109" i="1"/>
  <c r="W109" i="1" s="1"/>
  <c r="V119" i="1"/>
  <c r="W119" i="1" s="1"/>
  <c r="V127" i="1"/>
  <c r="W127" i="1" s="1"/>
  <c r="V106" i="1"/>
  <c r="W106" i="1" s="1"/>
  <c r="V114" i="1"/>
  <c r="W114" i="1" s="1"/>
  <c r="V131" i="1"/>
  <c r="W131" i="1" s="1"/>
  <c r="V160" i="1"/>
  <c r="W160" i="1" s="1"/>
  <c r="V144" i="1"/>
  <c r="W144" i="1" s="1"/>
  <c r="V141" i="1"/>
  <c r="W141" i="1" s="1"/>
  <c r="V157" i="1"/>
  <c r="W157" i="1" s="1"/>
  <c r="V191" i="1"/>
  <c r="W191" i="1" s="1"/>
  <c r="V152" i="1"/>
  <c r="W152" i="1" s="1"/>
  <c r="V179" i="1"/>
  <c r="W179" i="1" s="1"/>
  <c r="V195" i="1"/>
  <c r="W195" i="1" s="1"/>
  <c r="V223" i="1"/>
  <c r="W223" i="1" s="1"/>
  <c r="V196" i="1"/>
  <c r="W196" i="1" s="1"/>
  <c r="V202" i="1"/>
  <c r="W202" i="1" s="1"/>
  <c r="V218" i="1"/>
  <c r="W218" i="1" s="1"/>
  <c r="V232" i="1"/>
  <c r="W232" i="1" s="1"/>
  <c r="V200" i="1"/>
  <c r="W200" i="1" s="1"/>
  <c r="V216" i="1"/>
  <c r="W216" i="1" s="1"/>
  <c r="V239" i="1"/>
  <c r="W239" i="1" s="1"/>
  <c r="V228" i="1"/>
  <c r="W228" i="1" s="1"/>
  <c r="V18" i="1"/>
  <c r="W18" i="1" s="1"/>
  <c r="V46" i="1"/>
  <c r="W46" i="1" s="1"/>
  <c r="V15" i="1"/>
  <c r="W15" i="1" s="1"/>
  <c r="V117" i="1"/>
  <c r="W117" i="1" s="1"/>
  <c r="V128" i="1"/>
  <c r="W128" i="1" s="1"/>
  <c r="V190" i="1"/>
  <c r="W190" i="1" s="1"/>
  <c r="V199" i="1"/>
  <c r="W199" i="1" s="1"/>
  <c r="V231" i="1"/>
  <c r="W231" i="1" s="1"/>
  <c r="V34" i="1"/>
  <c r="W34" i="1" s="1"/>
  <c r="V31" i="1"/>
  <c r="W31" i="1" s="1"/>
  <c r="V8" i="1"/>
  <c r="W8" i="1" s="1"/>
  <c r="V62" i="1"/>
  <c r="W62" i="1" s="1"/>
  <c r="V28" i="1"/>
  <c r="W28" i="1" s="1"/>
  <c r="V44" i="1"/>
  <c r="W44" i="1" s="1"/>
  <c r="V60" i="1"/>
  <c r="W60" i="1" s="1"/>
  <c r="V76" i="1"/>
  <c r="W76" i="1" s="1"/>
  <c r="V89" i="1"/>
  <c r="W89" i="1" s="1"/>
  <c r="V20" i="1"/>
  <c r="W20" i="1" s="1"/>
  <c r="V33" i="1"/>
  <c r="W33" i="1" s="1"/>
  <c r="V49" i="1"/>
  <c r="W49" i="1" s="1"/>
  <c r="V65" i="1"/>
  <c r="W65" i="1" s="1"/>
  <c r="V93" i="1"/>
  <c r="W93" i="1" s="1"/>
  <c r="V113" i="1"/>
  <c r="W113" i="1" s="1"/>
  <c r="V108" i="1"/>
  <c r="W108" i="1" s="1"/>
  <c r="V129" i="1"/>
  <c r="W129" i="1" s="1"/>
  <c r="V154" i="1"/>
  <c r="W154" i="1" s="1"/>
  <c r="V145" i="1"/>
  <c r="W145" i="1" s="1"/>
  <c r="V161" i="1"/>
  <c r="W161" i="1" s="1"/>
  <c r="V155" i="1"/>
  <c r="W155" i="1" s="1"/>
  <c r="V153" i="1"/>
  <c r="W153" i="1" s="1"/>
  <c r="V174" i="1"/>
  <c r="W174" i="1" s="1"/>
  <c r="V169" i="1"/>
  <c r="W169" i="1" s="1"/>
  <c r="V212" i="1"/>
  <c r="W212" i="1" s="1"/>
  <c r="V230" i="1"/>
  <c r="W230" i="1" s="1"/>
  <c r="V185" i="1"/>
  <c r="W185" i="1" s="1"/>
  <c r="V205" i="1"/>
  <c r="W205" i="1" s="1"/>
  <c r="V221" i="1"/>
  <c r="W221" i="1" s="1"/>
  <c r="V219" i="1"/>
  <c r="W219" i="1" s="1"/>
  <c r="W189" i="1"/>
</calcChain>
</file>

<file path=xl/comments1.xml><?xml version="1.0" encoding="utf-8"?>
<comments xmlns="http://schemas.openxmlformats.org/spreadsheetml/2006/main">
  <authors>
    <author>THEOBALD Jayde</author>
  </authors>
  <commentList>
    <comment ref="O2" authorId="0" shapeId="0">
      <text>
        <r>
          <rPr>
            <sz val="9"/>
            <color indexed="81"/>
            <rFont val="Tahoma"/>
            <family val="2"/>
          </rPr>
          <t>503/01 first floor has two USPS pick ups-
all other floors have one</t>
        </r>
      </text>
    </comment>
  </commentList>
</comments>
</file>

<file path=xl/comments2.xml><?xml version="1.0" encoding="utf-8"?>
<comments xmlns="http://schemas.openxmlformats.org/spreadsheetml/2006/main">
  <authors>
    <author>THEOBALD Jayde</author>
    <author>BROWER Chris</author>
  </authors>
  <commentList>
    <comment ref="R1" authorId="0" shapeId="0">
      <text>
        <r>
          <rPr>
            <sz val="9"/>
            <color indexed="81"/>
            <rFont val="Tahoma"/>
            <family val="2"/>
          </rPr>
          <t>503/01 first floor has two USPS pick ups-
all other floors have one</t>
        </r>
      </text>
    </comment>
    <comment ref="AG1" authorId="1" shapeId="0">
      <text>
        <r>
          <rPr>
            <b/>
            <sz val="8"/>
            <color indexed="81"/>
            <rFont val="Tahoma"/>
            <family val="2"/>
          </rPr>
          <t>BROWER Chris:</t>
        </r>
        <r>
          <rPr>
            <sz val="8"/>
            <color indexed="81"/>
            <rFont val="Tahoma"/>
            <family val="2"/>
          </rPr>
          <t xml:space="preserve">
Metro Presort &amp; Reed Harris sorting from FY15. </t>
        </r>
      </text>
    </comment>
  </commentList>
</comments>
</file>

<file path=xl/sharedStrings.xml><?xml version="1.0" encoding="utf-8"?>
<sst xmlns="http://schemas.openxmlformats.org/spreadsheetml/2006/main" count="9624" uniqueCount="1547">
  <si>
    <t>MCODE</t>
  </si>
  <si>
    <t>Building Name</t>
  </si>
  <si>
    <t>Address</t>
  </si>
  <si>
    <t>Route</t>
  </si>
  <si>
    <t>Dept</t>
  </si>
  <si>
    <t>Division</t>
  </si>
  <si>
    <t>Program</t>
  </si>
  <si>
    <t>Cost Object</t>
  </si>
  <si>
    <t>M077</t>
  </si>
  <si>
    <t>EAST COUNTY COURTHOUSE</t>
  </si>
  <si>
    <t>18480 SE STARK ST</t>
  </si>
  <si>
    <t>DA</t>
  </si>
  <si>
    <t>N</t>
  </si>
  <si>
    <t>M239</t>
  </si>
  <si>
    <t>119/00/0358</t>
  </si>
  <si>
    <t>JUSTICE CTR</t>
  </si>
  <si>
    <t>1120 SW 3RD</t>
  </si>
  <si>
    <t>M240</t>
  </si>
  <si>
    <t>101/06/0600</t>
  </si>
  <si>
    <t>MULTNOMAH CNTY COURTHOUSE</t>
  </si>
  <si>
    <t>1021 SW 4TH</t>
  </si>
  <si>
    <t>ADMINISTRATION</t>
  </si>
  <si>
    <t>M242</t>
  </si>
  <si>
    <t>UNIT B</t>
  </si>
  <si>
    <t>M243</t>
  </si>
  <si>
    <t>PORTLAND BLDG</t>
  </si>
  <si>
    <t>1120 SW 5TH</t>
  </si>
  <si>
    <t>1,2</t>
  </si>
  <si>
    <t>SUPPORT ENFORCEMENT (SED)</t>
  </si>
  <si>
    <t>DA SED.66</t>
  </si>
  <si>
    <t>M244</t>
  </si>
  <si>
    <t>M245</t>
  </si>
  <si>
    <t>UNIT C/GANGS</t>
  </si>
  <si>
    <t>M246</t>
  </si>
  <si>
    <t>439/00/0000</t>
  </si>
  <si>
    <t>GATEWAY CHILDRENS CENTER</t>
  </si>
  <si>
    <t>10225 E Burnside St</t>
  </si>
  <si>
    <t>MDT</t>
  </si>
  <si>
    <t>M247</t>
  </si>
  <si>
    <t>M248</t>
  </si>
  <si>
    <t>DCA</t>
  </si>
  <si>
    <t>M008</t>
  </si>
  <si>
    <t>M506</t>
  </si>
  <si>
    <t>425/00/0000</t>
  </si>
  <si>
    <t>YEON BLDG</t>
  </si>
  <si>
    <t>1620 SE 190TH GRESHAM</t>
  </si>
  <si>
    <t>FLEET</t>
  </si>
  <si>
    <t>FLEET SERVICES</t>
  </si>
  <si>
    <t>Garret Vanderzanden</t>
  </si>
  <si>
    <t>M593</t>
  </si>
  <si>
    <t>FACILITIES</t>
  </si>
  <si>
    <t>ELECTRONIC SERVICES</t>
  </si>
  <si>
    <t>DON NOVAK</t>
  </si>
  <si>
    <t>M736</t>
  </si>
  <si>
    <t>M764</t>
  </si>
  <si>
    <t>M783</t>
  </si>
  <si>
    <t>M784</t>
  </si>
  <si>
    <t>M785</t>
  </si>
  <si>
    <t>M786</t>
  </si>
  <si>
    <t>274/00/0000</t>
  </si>
  <si>
    <t>BLANCHARD F&amp;PM</t>
  </si>
  <si>
    <t>401 N DIXON</t>
  </si>
  <si>
    <t>FACILITIES &amp; PROPERTY MGMT.</t>
  </si>
  <si>
    <t>M791</t>
  </si>
  <si>
    <t>M793</t>
  </si>
  <si>
    <t>M015</t>
  </si>
  <si>
    <t>DCHS</t>
  </si>
  <si>
    <t>M016</t>
  </si>
  <si>
    <t>167/200</t>
  </si>
  <si>
    <t>LINCOLN BLDG.</t>
  </si>
  <si>
    <t>421 SW OAK</t>
  </si>
  <si>
    <t>WEATHERIZATION/ENERGY ASSIST.</t>
  </si>
  <si>
    <t>M018</t>
  </si>
  <si>
    <t>M110</t>
  </si>
  <si>
    <t>DCHS BUSINESS SERVICES</t>
  </si>
  <si>
    <t>CHIEF FINANCIAL OFFICER</t>
  </si>
  <si>
    <t>Y</t>
  </si>
  <si>
    <t>M122</t>
  </si>
  <si>
    <t>MHAS</t>
  </si>
  <si>
    <t>VERITY &amp; MANAGED CARE SERVICES</t>
  </si>
  <si>
    <t>M127</t>
  </si>
  <si>
    <t>DDSD</t>
  </si>
  <si>
    <t>DD DEVELOPMNTL DISABILITY SVCS</t>
  </si>
  <si>
    <t>DD10 ADULTS 48</t>
  </si>
  <si>
    <t>M130</t>
  </si>
  <si>
    <t>167/01</t>
  </si>
  <si>
    <t>SYSTEM ADMIN-ADMINISTRATION</t>
  </si>
  <si>
    <t>M134</t>
  </si>
  <si>
    <t>161/03/0000</t>
  </si>
  <si>
    <t>MEAD BLDG</t>
  </si>
  <si>
    <t>421 SW 5TH</t>
  </si>
  <si>
    <t>M150</t>
  </si>
  <si>
    <t>SCPSS.CGF</t>
  </si>
  <si>
    <t>M161</t>
  </si>
  <si>
    <t>M171</t>
  </si>
  <si>
    <t>ADSDIVADM201XIX</t>
  </si>
  <si>
    <t>M172</t>
  </si>
  <si>
    <t>409/02/0000</t>
  </si>
  <si>
    <t>4610 SE BELMONT</t>
  </si>
  <si>
    <t>ADSDIVAPSXIX</t>
  </si>
  <si>
    <t>M191</t>
  </si>
  <si>
    <t>377/02/0000</t>
  </si>
  <si>
    <t>CHERRY BLOSSOM PLAZA</t>
  </si>
  <si>
    <t>10615 SE Cherry Blossom Drive</t>
  </si>
  <si>
    <t>ADSDIVLTCMCXIX</t>
  </si>
  <si>
    <t>M192</t>
  </si>
  <si>
    <t>M193</t>
  </si>
  <si>
    <t>322/0A/0ADS</t>
  </si>
  <si>
    <t>ADS LTC-NNE</t>
  </si>
  <si>
    <t>ADSDIVLTCNNEDXIX</t>
  </si>
  <si>
    <t>M194</t>
  </si>
  <si>
    <t>TABOR SQUARE</t>
  </si>
  <si>
    <t>ADS LTC-SOUTHEAST</t>
  </si>
  <si>
    <t>ADSDIVLTCSEDXIX</t>
  </si>
  <si>
    <t>M195</t>
  </si>
  <si>
    <t>M198</t>
  </si>
  <si>
    <t>ADSDIVAHXIX</t>
  </si>
  <si>
    <t>M219</t>
  </si>
  <si>
    <t>M257</t>
  </si>
  <si>
    <t>1ST FLOOR MAIL STOP</t>
  </si>
  <si>
    <t>M280</t>
  </si>
  <si>
    <t>M286</t>
  </si>
  <si>
    <t>M291</t>
  </si>
  <si>
    <t>M485</t>
  </si>
  <si>
    <t>M531</t>
  </si>
  <si>
    <t>M727</t>
  </si>
  <si>
    <t>437/01/0100</t>
  </si>
  <si>
    <t>MULT CO EAST-AGING</t>
  </si>
  <si>
    <t>600 NE 8TH ST, ROOM 100</t>
  </si>
  <si>
    <t>ADS LTC-EAST</t>
  </si>
  <si>
    <t>ADSDIVLTCEDXIX</t>
  </si>
  <si>
    <t>M101</t>
  </si>
  <si>
    <t>503/02/250</t>
  </si>
  <si>
    <t>MULTNOMAH BLDG</t>
  </si>
  <si>
    <t>501 SE HAWTHORNE</t>
  </si>
  <si>
    <t>DCJ</t>
  </si>
  <si>
    <t>DIRECTOR'S OFFICE</t>
  </si>
  <si>
    <t>JOYCE RESARE</t>
  </si>
  <si>
    <t>M212</t>
  </si>
  <si>
    <t>M213</t>
  </si>
  <si>
    <t>304/00/0000</t>
  </si>
  <si>
    <t>PROB/PAR-MID CTY</t>
  </si>
  <si>
    <t>1415B SE 122ND</t>
  </si>
  <si>
    <t>M214</t>
  </si>
  <si>
    <t>M215</t>
  </si>
  <si>
    <t>119/00/0307</t>
  </si>
  <si>
    <t>M216</t>
  </si>
  <si>
    <t>M217</t>
  </si>
  <si>
    <t>M227</t>
  </si>
  <si>
    <t>481/00/0000</t>
  </si>
  <si>
    <t>PROB/PAROLE SE</t>
  </si>
  <si>
    <t>421 SE 10TH</t>
  </si>
  <si>
    <t>M228</t>
  </si>
  <si>
    <t>101/03/0350</t>
  </si>
  <si>
    <t>M235</t>
  </si>
  <si>
    <t>M250</t>
  </si>
  <si>
    <t>311/00/0001</t>
  </si>
  <si>
    <t>JUVENILE JUSTICE</t>
  </si>
  <si>
    <t>1,4</t>
  </si>
  <si>
    <t/>
  </si>
  <si>
    <t>M285</t>
  </si>
  <si>
    <t>M290</t>
  </si>
  <si>
    <t>M804</t>
  </si>
  <si>
    <t>M861</t>
  </si>
  <si>
    <t>407/00/0000</t>
  </si>
  <si>
    <t>PROB/PAROLE EAST</t>
  </si>
  <si>
    <t>495 NE BEECH, GRESHAM</t>
  </si>
  <si>
    <t>M136</t>
  </si>
  <si>
    <t>DCM</t>
  </si>
  <si>
    <t>M570</t>
  </si>
  <si>
    <t>503/01/0000</t>
  </si>
  <si>
    <t>ASSESSMENT &amp; TAXATION</t>
  </si>
  <si>
    <t>A&amp;T RECORDS MANAGEMENT</t>
  </si>
  <si>
    <t>ADMIN</t>
  </si>
  <si>
    <t>M655</t>
  </si>
  <si>
    <t>M732</t>
  </si>
  <si>
    <t>M734</t>
  </si>
  <si>
    <t>503/04/0000</t>
  </si>
  <si>
    <t>CFO</t>
  </si>
  <si>
    <t>M739</t>
  </si>
  <si>
    <t>BOARD OF PROPERTY TAX APPEALS</t>
  </si>
  <si>
    <t>M741</t>
  </si>
  <si>
    <t>503/05/0531</t>
  </si>
  <si>
    <t>M743</t>
  </si>
  <si>
    <t>M744</t>
  </si>
  <si>
    <t>M745</t>
  </si>
  <si>
    <t>M746</t>
  </si>
  <si>
    <t>M748</t>
  </si>
  <si>
    <t>M749</t>
  </si>
  <si>
    <t>M750</t>
  </si>
  <si>
    <t>503/03/300</t>
  </si>
  <si>
    <t>M756</t>
  </si>
  <si>
    <t>A&amp;T ADMIN</t>
  </si>
  <si>
    <t>M757</t>
  </si>
  <si>
    <t>A&amp;T DOCUMENT RECORDING</t>
  </si>
  <si>
    <t>M758</t>
  </si>
  <si>
    <t>A&amp;T PROPERTY ASSESSMENT</t>
  </si>
  <si>
    <t>M763</t>
  </si>
  <si>
    <t>M766</t>
  </si>
  <si>
    <t>A&amp;T BUSINESS APPS SUPPORT</t>
  </si>
  <si>
    <t>DCS</t>
  </si>
  <si>
    <t>TRANSPORTATION DIVISION</t>
  </si>
  <si>
    <t>BRIDGES-ENGINEERING</t>
  </si>
  <si>
    <t>M501</t>
  </si>
  <si>
    <t>M522</t>
  </si>
  <si>
    <t>455/00/0000</t>
  </si>
  <si>
    <t>YEON ANNEX</t>
  </si>
  <si>
    <t>1600 SE 190TH GRESHAM</t>
  </si>
  <si>
    <t>LAND USE PLANNING</t>
  </si>
  <si>
    <t>STUART FARMER</t>
  </si>
  <si>
    <t>M538</t>
  </si>
  <si>
    <t>TOM HANSEL</t>
  </si>
  <si>
    <t>M539</t>
  </si>
  <si>
    <t>446/00/0000</t>
  </si>
  <si>
    <t xml:space="preserve">BRIDGE SHOP </t>
  </si>
  <si>
    <t>1403 SE WATER AVE</t>
  </si>
  <si>
    <t>M661</t>
  </si>
  <si>
    <t>BRIDGES-MAINTENANCE</t>
  </si>
  <si>
    <t>M700</t>
  </si>
  <si>
    <t>Dept of Comm Svc</t>
  </si>
  <si>
    <t>M769</t>
  </si>
  <si>
    <t>414/00/0000</t>
  </si>
  <si>
    <t>ELECTIONS</t>
  </si>
  <si>
    <t>1040 SE MORRISON</t>
  </si>
  <si>
    <t>ELECTIONS DIVISION</t>
  </si>
  <si>
    <t>TIM SCOTT</t>
  </si>
  <si>
    <t>M835</t>
  </si>
  <si>
    <t>Survey</t>
  </si>
  <si>
    <t>M900</t>
  </si>
  <si>
    <t>324/00/0000</t>
  </si>
  <si>
    <t>ANIMAL CONTROL</t>
  </si>
  <si>
    <t>24450 W COLUMBIA HWY,TRTDL</t>
  </si>
  <si>
    <t>ANIMAL SERVICES</t>
  </si>
  <si>
    <t>M010</t>
  </si>
  <si>
    <t>160/08/0000</t>
  </si>
  <si>
    <t>MCCOY BLDG</t>
  </si>
  <si>
    <t>426 SW STARK</t>
  </si>
  <si>
    <t>HEALTH-DIRECTOR</t>
  </si>
  <si>
    <t>KAROLIN LENNON</t>
  </si>
  <si>
    <t>M011</t>
  </si>
  <si>
    <t>160/09/0000</t>
  </si>
  <si>
    <t>INTEGRATED CLINICAL SERVICES</t>
  </si>
  <si>
    <t>MULTI-CARE DENTAL</t>
  </si>
  <si>
    <t>PAM OLBRICH</t>
  </si>
  <si>
    <t>M019</t>
  </si>
  <si>
    <t>160/07/0000</t>
  </si>
  <si>
    <t>COMM. HEALTH SERVICES</t>
  </si>
  <si>
    <t>BIO-TERRORISM GRANT</t>
  </si>
  <si>
    <t>M021</t>
  </si>
  <si>
    <t>HEALTH OFFICER</t>
  </si>
  <si>
    <t>M022</t>
  </si>
  <si>
    <t>160/03/0000</t>
  </si>
  <si>
    <t>COMMUNICABLE DISEASE</t>
  </si>
  <si>
    <t>M023</t>
  </si>
  <si>
    <t>231/03/0350</t>
  </si>
  <si>
    <t>LLYOD CORP PLAZA</t>
  </si>
  <si>
    <t>847 NE 19th Ave</t>
  </si>
  <si>
    <t>VITAL STATISTICS</t>
  </si>
  <si>
    <t>Mark Adams</t>
  </si>
  <si>
    <t>M024</t>
  </si>
  <si>
    <t>EMS</t>
  </si>
  <si>
    <t>ROY KALLAS</t>
  </si>
  <si>
    <t>M025</t>
  </si>
  <si>
    <t>BUSINESS &amp; QUALITY</t>
  </si>
  <si>
    <t>STAFF TRAINING &amp; DEVELOPMENT</t>
  </si>
  <si>
    <t>KATHLEEN FULLER-POE</t>
  </si>
  <si>
    <t>M026</t>
  </si>
  <si>
    <t>M030</t>
  </si>
  <si>
    <t>CHS ADMINISTRATION</t>
  </si>
  <si>
    <t>M037</t>
  </si>
  <si>
    <t>448/00/0000</t>
  </si>
  <si>
    <t>10317 E. BURNSIDE</t>
  </si>
  <si>
    <t>M038</t>
  </si>
  <si>
    <t>M040</t>
  </si>
  <si>
    <t>M044</t>
  </si>
  <si>
    <t>387/00/0000</t>
  </si>
  <si>
    <t>CENTENNIAL SBHC</t>
  </si>
  <si>
    <t>3505 SE 182ND AVE</t>
  </si>
  <si>
    <t>M049</t>
  </si>
  <si>
    <t>398/01/000</t>
  </si>
  <si>
    <t>ROCKWOOD HEALTH CLINIC</t>
  </si>
  <si>
    <t>2020 SE 182ND</t>
  </si>
  <si>
    <t>ROCKWOOD HEALTH CLINIC MEDICAL</t>
  </si>
  <si>
    <t>NABIL ZAGHLOUL</t>
  </si>
  <si>
    <t>398/01/LAB</t>
  </si>
  <si>
    <t>398/01/PHARMACY</t>
  </si>
  <si>
    <t>M051</t>
  </si>
  <si>
    <t>M053</t>
  </si>
  <si>
    <t>M070</t>
  </si>
  <si>
    <t>MEDICAL DIRECTOR</t>
  </si>
  <si>
    <t>YOLANDA REYES-DE-OEHLER</t>
  </si>
  <si>
    <t>M071</t>
  </si>
  <si>
    <t>INTEGRATED CLINICAL SVCS ADMIN</t>
  </si>
  <si>
    <t>LEISA VANDEHEY</t>
  </si>
  <si>
    <t>M072</t>
  </si>
  <si>
    <t>M075</t>
  </si>
  <si>
    <t>322/FO/0000</t>
  </si>
  <si>
    <t>WALNUT PARK COMPLEX</t>
  </si>
  <si>
    <t>5329 NE MLK BLVD.</t>
  </si>
  <si>
    <t>IMMUNIZATION</t>
  </si>
  <si>
    <t>VIRGINIA SCHMITZ</t>
  </si>
  <si>
    <t>M082</t>
  </si>
  <si>
    <t>160/02/PHARMACY</t>
  </si>
  <si>
    <t>PHARMACY ADMIN.</t>
  </si>
  <si>
    <t>JOY BELCOURT</t>
  </si>
  <si>
    <t>M090</t>
  </si>
  <si>
    <t>M092</t>
  </si>
  <si>
    <t>167/210</t>
  </si>
  <si>
    <t>HUMAN RESOURCES</t>
  </si>
  <si>
    <t>M093</t>
  </si>
  <si>
    <t>MEDICAID</t>
  </si>
  <si>
    <t>MARCY SUGARMAN</t>
  </si>
  <si>
    <t>M231</t>
  </si>
  <si>
    <t>INSPECTIONS</t>
  </si>
  <si>
    <t>M233</t>
  </si>
  <si>
    <t>312/00/0000</t>
  </si>
  <si>
    <t>VECTOR CONTROL</t>
  </si>
  <si>
    <t>5235 N COLUMBIA BLVD</t>
  </si>
  <si>
    <t>CHRIS WIRTH</t>
  </si>
  <si>
    <t>M309</t>
  </si>
  <si>
    <t>FOOD HANDLERS</t>
  </si>
  <si>
    <t>M315</t>
  </si>
  <si>
    <t>160/05/0000</t>
  </si>
  <si>
    <t>M316</t>
  </si>
  <si>
    <t>LEAD PROGRAM</t>
  </si>
  <si>
    <t>M320</t>
  </si>
  <si>
    <t>420/00/0000</t>
  </si>
  <si>
    <t>SE HEALTH CLINIC</t>
  </si>
  <si>
    <t>3653 SE 34TH</t>
  </si>
  <si>
    <t>HIV COMM. PROGRAMS</t>
  </si>
  <si>
    <t>M430</t>
  </si>
  <si>
    <t>160/06/0000</t>
  </si>
  <si>
    <t>STD PROGRAM</t>
  </si>
  <si>
    <t>M440</t>
  </si>
  <si>
    <t>M445</t>
  </si>
  <si>
    <t>M451</t>
  </si>
  <si>
    <t>261/00/0000</t>
  </si>
  <si>
    <t>ROOSEVELT SBHC</t>
  </si>
  <si>
    <t>6941 N CENTRAL</t>
  </si>
  <si>
    <t>STEVE BARDI</t>
  </si>
  <si>
    <t>M452</t>
  </si>
  <si>
    <t>429/00/0000</t>
  </si>
  <si>
    <t>CLEVELAND SBHC</t>
  </si>
  <si>
    <t>3400 SE 26TH</t>
  </si>
  <si>
    <t>M453</t>
  </si>
  <si>
    <t>251/00/0000</t>
  </si>
  <si>
    <t>JEFFERSON SBHC</t>
  </si>
  <si>
    <t>5210 N KERBY</t>
  </si>
  <si>
    <t>M455</t>
  </si>
  <si>
    <t>305/00/0000</t>
  </si>
  <si>
    <t>PARKROSE SBHC</t>
  </si>
  <si>
    <t>11717 NE SHAVER</t>
  </si>
  <si>
    <t>M456</t>
  </si>
  <si>
    <t>306/00/0000</t>
  </si>
  <si>
    <t>MADISON SBHC</t>
  </si>
  <si>
    <t>2735 NE 82ND</t>
  </si>
  <si>
    <t>M458</t>
  </si>
  <si>
    <t>373/00/0000</t>
  </si>
  <si>
    <t>GEORGE SBHC</t>
  </si>
  <si>
    <t>10000 N BURR AVE</t>
  </si>
  <si>
    <t>M459</t>
  </si>
  <si>
    <t>383/00/0000</t>
  </si>
  <si>
    <t>CESAR CHAVEZ SBHC</t>
  </si>
  <si>
    <t>5103 N WILLIS BLVD</t>
  </si>
  <si>
    <t>M460</t>
  </si>
  <si>
    <t>294/01/DTC</t>
  </si>
  <si>
    <t>DAVID DOUGLAS SBHC</t>
  </si>
  <si>
    <t>1034 SE 130th Avenue</t>
  </si>
  <si>
    <t>M461</t>
  </si>
  <si>
    <t>461/00/0000</t>
  </si>
  <si>
    <t>LANE SBHC</t>
  </si>
  <si>
    <t>7200 SE 60TH</t>
  </si>
  <si>
    <t>M465</t>
  </si>
  <si>
    <t>SBHC ADMIN.</t>
  </si>
  <si>
    <t>M466</t>
  </si>
  <si>
    <t>441/00/0000</t>
  </si>
  <si>
    <t>HARRISON PARK SBHC</t>
  </si>
  <si>
    <t>2225 SE 87TH</t>
  </si>
  <si>
    <t>M472</t>
  </si>
  <si>
    <t>437/02/0000</t>
  </si>
  <si>
    <t>MULT CO EAST, 2ND FL</t>
  </si>
  <si>
    <t>600 NE 8TH, GRESHAM</t>
  </si>
  <si>
    <t>M481</t>
  </si>
  <si>
    <t>Stephen Kue</t>
  </si>
  <si>
    <t>M490</t>
  </si>
  <si>
    <t>ECS STATE HEALTHY START</t>
  </si>
  <si>
    <t>M492</t>
  </si>
  <si>
    <t>HEALTHY BIRTH INITIATIVE</t>
  </si>
  <si>
    <t>M494</t>
  </si>
  <si>
    <t>CHW PROGRAM &amp; CAPACITATION CTR</t>
  </si>
  <si>
    <t>M495</t>
  </si>
  <si>
    <t>160/01/0000</t>
  </si>
  <si>
    <t>HD-BQ-Contracts</t>
  </si>
  <si>
    <t>MCCOY VACCINE DEPOT</t>
  </si>
  <si>
    <t>DARREN CHILTON</t>
  </si>
  <si>
    <t>M571</t>
  </si>
  <si>
    <t>M601</t>
  </si>
  <si>
    <t>M611</t>
  </si>
  <si>
    <t>420/00/PHARMACY</t>
  </si>
  <si>
    <t>SOUTHEAST HEALTH CENTER</t>
  </si>
  <si>
    <t>420/00/LAB</t>
  </si>
  <si>
    <t>M612</t>
  </si>
  <si>
    <t>M615</t>
  </si>
  <si>
    <t>388/00/0000</t>
  </si>
  <si>
    <t>FRANKLIN SBHC</t>
  </si>
  <si>
    <t>M621</t>
  </si>
  <si>
    <t>437/03/0000</t>
  </si>
  <si>
    <t>EAST COUNTY CLINIC</t>
  </si>
  <si>
    <t>EAST COUNTY HEALTH CLINIC</t>
  </si>
  <si>
    <t>PAM BUCKMASTER</t>
  </si>
  <si>
    <t>437/03/LAB</t>
  </si>
  <si>
    <t>437/03/PHARMACY</t>
  </si>
  <si>
    <t>M624</t>
  </si>
  <si>
    <t>EAST COUNTY WIC</t>
  </si>
  <si>
    <t>M630</t>
  </si>
  <si>
    <t>322/02/LAB</t>
  </si>
  <si>
    <t>NORTHEAST DENTAL CLINIC</t>
  </si>
  <si>
    <t xml:space="preserve">NABIL ZAGHLOUL </t>
  </si>
  <si>
    <t>M631</t>
  </si>
  <si>
    <t>322/02/PHARMACY</t>
  </si>
  <si>
    <t>NORTHEAST CLINIC</t>
  </si>
  <si>
    <t>M634</t>
  </si>
  <si>
    <t>322/02/0000</t>
  </si>
  <si>
    <t>NEHC WIC</t>
  </si>
  <si>
    <t>M636</t>
  </si>
  <si>
    <t>ROCKWOOD HEALTH CLINIC DENTAL</t>
  </si>
  <si>
    <t>M641</t>
  </si>
  <si>
    <t>325/00/0000</t>
  </si>
  <si>
    <t>9000 N LOMBARD</t>
  </si>
  <si>
    <t>NORTH PORTLAND HEALTH CLINIC</t>
  </si>
  <si>
    <t>CHRIS KHAMVONGSA</t>
  </si>
  <si>
    <t>325/00/LAB</t>
  </si>
  <si>
    <t>325/00/PHARMACY</t>
  </si>
  <si>
    <t>M643</t>
  </si>
  <si>
    <t>EAST COUNTY DENTAL</t>
  </si>
  <si>
    <t>M668</t>
  </si>
  <si>
    <t>MEDICAL RECORDS</t>
  </si>
  <si>
    <t>CATHY GATES</t>
  </si>
  <si>
    <t>M671</t>
  </si>
  <si>
    <t>430/00/CLIN</t>
  </si>
  <si>
    <t>MID COUNTY HEALTH CLINIC</t>
  </si>
  <si>
    <t>12710 SE DIVISION</t>
  </si>
  <si>
    <t>MID-COUNTY HEALTH CLINIC</t>
  </si>
  <si>
    <t>DEBRA COCKRELL</t>
  </si>
  <si>
    <t>430/00/LAB</t>
  </si>
  <si>
    <t>430/00/PHARMACY</t>
  </si>
  <si>
    <t>M674</t>
  </si>
  <si>
    <t>397/01/0000</t>
  </si>
  <si>
    <t>131 NE 102ND, BLDG 1</t>
  </si>
  <si>
    <t>M703</t>
  </si>
  <si>
    <t>CENTRAL CALL CENTER</t>
  </si>
  <si>
    <t>VALERIE WHITTLESEY</t>
  </si>
  <si>
    <t>M714</t>
  </si>
  <si>
    <t>338/00/0000</t>
  </si>
  <si>
    <t>LA CLINICA</t>
  </si>
  <si>
    <t>6736 NE KILLINGSWORTH ST.</t>
  </si>
  <si>
    <t>LA CLINICA DE BUENA SALUD</t>
  </si>
  <si>
    <t>338/00/LAB</t>
  </si>
  <si>
    <t>M717</t>
  </si>
  <si>
    <t>M811</t>
  </si>
  <si>
    <t>SOUTHEAST DENTAL CLINIC</t>
  </si>
  <si>
    <t>M812</t>
  </si>
  <si>
    <t>146/03/0380</t>
  </si>
  <si>
    <t>BILLI ODEGAARD DENTAL</t>
  </si>
  <si>
    <t>33 NW BROADWAY</t>
  </si>
  <si>
    <t>BILLI ODEGAARD DENTAL CLINIC</t>
  </si>
  <si>
    <t>DAVID WHITAKER</t>
  </si>
  <si>
    <t>M813</t>
  </si>
  <si>
    <t>SCHOOL COMMUNITY DENTAL HEALTH</t>
  </si>
  <si>
    <t>HEATHER SIMMONS</t>
  </si>
  <si>
    <t>M814</t>
  </si>
  <si>
    <t>MID-COUNTY DENTAL CLINIC</t>
  </si>
  <si>
    <t>M847</t>
  </si>
  <si>
    <t>M852</t>
  </si>
  <si>
    <t>160/10/LAB</t>
  </si>
  <si>
    <t>LAB</t>
  </si>
  <si>
    <t>KATHIE RAISLER</t>
  </si>
  <si>
    <t>M853</t>
  </si>
  <si>
    <t>3,4</t>
  </si>
  <si>
    <t>M854</t>
  </si>
  <si>
    <t>ACCOUNTS PAYABLE</t>
  </si>
  <si>
    <t>TROY ALBIN</t>
  </si>
  <si>
    <t>M882</t>
  </si>
  <si>
    <t>GRANTS MGT. &amp; ACCOUNTING</t>
  </si>
  <si>
    <t>DEBORAH NEWTON</t>
  </si>
  <si>
    <t>M951</t>
  </si>
  <si>
    <t>119/04/LAB</t>
  </si>
  <si>
    <t>CORRECTIONS MCDC</t>
  </si>
  <si>
    <t>BILLIE VIDAL</t>
  </si>
  <si>
    <t>M952</t>
  </si>
  <si>
    <t>311/00/MED</t>
  </si>
  <si>
    <t>1401 NE 68TH</t>
  </si>
  <si>
    <t>CORRECTIONS JDH</t>
  </si>
  <si>
    <t>M975</t>
  </si>
  <si>
    <t>M317</t>
  </si>
  <si>
    <t>317/00/0000</t>
  </si>
  <si>
    <t>LIB</t>
  </si>
  <si>
    <t>DEPARTMENT OF LIBRARIES</t>
  </si>
  <si>
    <t>MCSO</t>
  </si>
  <si>
    <t>M302</t>
  </si>
  <si>
    <t>490/00/0000</t>
  </si>
  <si>
    <t>2955 NE 172nd Place</t>
  </si>
  <si>
    <t>M322</t>
  </si>
  <si>
    <t>M323</t>
  </si>
  <si>
    <t>M324</t>
  </si>
  <si>
    <t>M325</t>
  </si>
  <si>
    <t>M326</t>
  </si>
  <si>
    <t>M350</t>
  </si>
  <si>
    <t>101/01/0136</t>
  </si>
  <si>
    <t>M381</t>
  </si>
  <si>
    <t>M393</t>
  </si>
  <si>
    <t>M395</t>
  </si>
  <si>
    <t>314/00/0000</t>
  </si>
  <si>
    <t>INVERNESS JAIL</t>
  </si>
  <si>
    <t>11540 NE INVERNESS DR</t>
  </si>
  <si>
    <t>M396</t>
  </si>
  <si>
    <t>M401</t>
  </si>
  <si>
    <t>119/02/0201</t>
  </si>
  <si>
    <t>M411</t>
  </si>
  <si>
    <t>119/209</t>
  </si>
  <si>
    <t>M045</t>
  </si>
  <si>
    <t>NOND</t>
  </si>
  <si>
    <t>M237</t>
  </si>
  <si>
    <t>M560</t>
  </si>
  <si>
    <t>503/05/500</t>
  </si>
  <si>
    <t>OFFICE OF THE COUNTY ATTORNEY</t>
  </si>
  <si>
    <t>M645</t>
  </si>
  <si>
    <t>M690</t>
  </si>
  <si>
    <t>M902</t>
  </si>
  <si>
    <t>503/06/0000</t>
  </si>
  <si>
    <t>COUNTY AUDITOR</t>
  </si>
  <si>
    <t>M903</t>
  </si>
  <si>
    <t>CITIZEN INVOLVEMENT COMMITTEE</t>
  </si>
  <si>
    <t>M904</t>
  </si>
  <si>
    <t>TAX SUPERVISING COMMISSION</t>
  </si>
  <si>
    <t>TOM LINHARES</t>
  </si>
  <si>
    <t>M918</t>
  </si>
  <si>
    <t>Centralized Board Room Expenses</t>
  </si>
  <si>
    <t>M920</t>
  </si>
  <si>
    <t>Chair's Office</t>
  </si>
  <si>
    <t>County Chair</t>
  </si>
  <si>
    <t>M923</t>
  </si>
  <si>
    <t>County Commissioner District 1</t>
  </si>
  <si>
    <t>M924</t>
  </si>
  <si>
    <t>County Commissioner District 2</t>
  </si>
  <si>
    <t>M925</t>
  </si>
  <si>
    <t>County Commissioner District 3</t>
  </si>
  <si>
    <t>M927</t>
  </si>
  <si>
    <t>County Commissioner District 4</t>
  </si>
  <si>
    <t>M938</t>
  </si>
  <si>
    <t>CJASD.SB1145.MTLC</t>
  </si>
  <si>
    <t>CJJSD.1516.FCS</t>
  </si>
  <si>
    <t>CJASD.1516.MMP</t>
  </si>
  <si>
    <t>205 NE RUSSELL ST.</t>
  </si>
  <si>
    <t>ISOM ADMIN BLDG</t>
  </si>
  <si>
    <t>EMERGENCY MGMT</t>
  </si>
  <si>
    <t>IT</t>
  </si>
  <si>
    <t>IT Admin</t>
  </si>
  <si>
    <t>Chris Brower</t>
  </si>
  <si>
    <t>Jen Unruh</t>
  </si>
  <si>
    <t>M205</t>
  </si>
  <si>
    <t>SCPCESRR.MISC</t>
  </si>
  <si>
    <t>DD10 KIDS 48</t>
  </si>
  <si>
    <t>MARK ADAMS</t>
  </si>
  <si>
    <t>234 SW Kendall Ct</t>
  </si>
  <si>
    <t>526/00/0000</t>
  </si>
  <si>
    <t>TAX TITLE</t>
  </si>
  <si>
    <t>Keelan McClymont</t>
  </si>
  <si>
    <t>Kelli Gallippi</t>
  </si>
  <si>
    <t>TAX REVENUE MGMT</t>
  </si>
  <si>
    <t>Vanetta Abdellatif</t>
  </si>
  <si>
    <t>Chris Carter</t>
  </si>
  <si>
    <t>Jodi Davich</t>
  </si>
  <si>
    <t>Debbie Powers</t>
  </si>
  <si>
    <t>Kari McFarlan</t>
  </si>
  <si>
    <t>Nathan Wickstrom</t>
  </si>
  <si>
    <t>Brandi Steck</t>
  </si>
  <si>
    <t>HIV Clinic Services</t>
  </si>
  <si>
    <t>ICS-Administration</t>
  </si>
  <si>
    <t>David Hidalgo</t>
  </si>
  <si>
    <t>160/150</t>
  </si>
  <si>
    <t>Business Services</t>
  </si>
  <si>
    <t>Contracts, Procurement, Strategic Operations</t>
  </si>
  <si>
    <t>ADSDIVLTCWDXIX</t>
  </si>
  <si>
    <t>M672</t>
  </si>
  <si>
    <t>ARRA ADMIN</t>
  </si>
  <si>
    <t>M014</t>
  </si>
  <si>
    <t>DD10 REG 157</t>
  </si>
  <si>
    <t>M042</t>
  </si>
  <si>
    <t>M046</t>
  </si>
  <si>
    <t>M054</t>
  </si>
  <si>
    <t>CHSDO.IND1000</t>
  </si>
  <si>
    <t>M180</t>
  </si>
  <si>
    <t>M210</t>
  </si>
  <si>
    <t>M772</t>
  </si>
  <si>
    <t>M774</t>
  </si>
  <si>
    <t>ADSDIVPGGF</t>
  </si>
  <si>
    <t>ADS ADULT HOME CARE</t>
  </si>
  <si>
    <t>Inter Office Mail Volume</t>
  </si>
  <si>
    <t>Law Enforcement</t>
  </si>
  <si>
    <t>Civil Process</t>
  </si>
  <si>
    <t>Rod Edwards</t>
  </si>
  <si>
    <t>ASD</t>
  </si>
  <si>
    <t>ARC (Asessmt &amp; Referral Ctr)</t>
  </si>
  <si>
    <t>JSD</t>
  </si>
  <si>
    <t>FCS (Family Court Svcs)</t>
  </si>
  <si>
    <t>DA ADMINISTRATION</t>
  </si>
  <si>
    <t>DA GENERAL SUPPORT</t>
  </si>
  <si>
    <t>Allen Vogt</t>
  </si>
  <si>
    <t>VICTIMS ASSISTANCE</t>
  </si>
  <si>
    <t>DA Division III</t>
  </si>
  <si>
    <t>UNIT D</t>
  </si>
  <si>
    <t>DA Division II</t>
  </si>
  <si>
    <t>DA Division I</t>
  </si>
  <si>
    <t>TSCC</t>
  </si>
  <si>
    <t>119/00/0347</t>
  </si>
  <si>
    <t>PSP (Pretrial Supervision)</t>
  </si>
  <si>
    <t>INTAKE</t>
  </si>
  <si>
    <t>Corrections</t>
  </si>
  <si>
    <t>Corrections Records</t>
  </si>
  <si>
    <t>Rebecca Child</t>
  </si>
  <si>
    <t>Classification</t>
  </si>
  <si>
    <t>43600-GF</t>
  </si>
  <si>
    <t>Hilary Uren</t>
  </si>
  <si>
    <t>Public Health</t>
  </si>
  <si>
    <t>Equity Planning &amp; Strategy</t>
  </si>
  <si>
    <t>Community Epidemiology Services</t>
  </si>
  <si>
    <t>Samantha Kaan</t>
  </si>
  <si>
    <t>427 SW STARK</t>
  </si>
  <si>
    <t>428 SW STARK</t>
  </si>
  <si>
    <t>FSMP (Formal Supervised Misdemeanor)</t>
  </si>
  <si>
    <t>MTSW (West)</t>
  </si>
  <si>
    <t>Local Control</t>
  </si>
  <si>
    <t>Community Svc</t>
  </si>
  <si>
    <t>RST (Reduced Supervision)</t>
  </si>
  <si>
    <t>Change Ctr-LLC</t>
  </si>
  <si>
    <t>FSU (Family Svcs)</t>
  </si>
  <si>
    <t>MMP (Monitored Misdemeanor)</t>
  </si>
  <si>
    <t>Change Ctr-DRC</t>
  </si>
  <si>
    <t>Deb Ayo</t>
  </si>
  <si>
    <t>Jay Lee</t>
  </si>
  <si>
    <t>ADVSD</t>
  </si>
  <si>
    <t>ADVSD ADMINISTRATION</t>
  </si>
  <si>
    <t>Lars Fujisato</t>
  </si>
  <si>
    <t>M613</t>
  </si>
  <si>
    <t>167/01/105</t>
  </si>
  <si>
    <t>422 SW OAK</t>
  </si>
  <si>
    <t>JOINT OFFICE OF HOMELESS SERVICES</t>
  </si>
  <si>
    <t>A HOME FOR EVERYONE/JOINT OFFICE</t>
  </si>
  <si>
    <t>CARRIE YOUNG</t>
  </si>
  <si>
    <t>Chris Kenney</t>
  </si>
  <si>
    <t>FYS DIVISION MANAGEMENT</t>
  </si>
  <si>
    <t>Nancy Culver</t>
  </si>
  <si>
    <t>Tobacco Retail Licensing</t>
  </si>
  <si>
    <t>Tobacco Prevention and Education</t>
  </si>
  <si>
    <t>Healthy Homes and Communities</t>
  </si>
  <si>
    <t>MTEA (MidCounty)</t>
  </si>
  <si>
    <t>1400 NE 68TH</t>
  </si>
  <si>
    <t>JJC Support</t>
  </si>
  <si>
    <t>Vector/Code Enforcement</t>
  </si>
  <si>
    <t>M323A</t>
  </si>
  <si>
    <t>313/00/0001</t>
  </si>
  <si>
    <t>HANSEN</t>
  </si>
  <si>
    <t>12240 NE GLISAN ST</t>
  </si>
  <si>
    <t>Executive</t>
  </si>
  <si>
    <t>Logistics</t>
  </si>
  <si>
    <t>Inverness Jail</t>
  </si>
  <si>
    <t>Alba Zurita</t>
  </si>
  <si>
    <t>MICHAEL CROCKER</t>
  </si>
  <si>
    <t>M032</t>
  </si>
  <si>
    <t>DEBRA NEWTON</t>
  </si>
  <si>
    <t>5330 NE MLK BLVD.</t>
  </si>
  <si>
    <t>5331 NE MLK BLVD.</t>
  </si>
  <si>
    <t>Elizabeth Carroll</t>
  </si>
  <si>
    <t>Tamara Duncan</t>
  </si>
  <si>
    <t>NORTH PORTLAND HC</t>
  </si>
  <si>
    <t>M033</t>
  </si>
  <si>
    <t>M323B</t>
  </si>
  <si>
    <t>327/01</t>
  </si>
  <si>
    <t>Penumbra Kelly</t>
  </si>
  <si>
    <t>4747 E BURNSIDE ST</t>
  </si>
  <si>
    <t>M323C</t>
  </si>
  <si>
    <t>4748 E BURNSIDE ST</t>
  </si>
  <si>
    <t>Concealed Handguns</t>
  </si>
  <si>
    <t>Francis Cop</t>
  </si>
  <si>
    <t>M323D</t>
  </si>
  <si>
    <t>4749 E BURNSIDE ST</t>
  </si>
  <si>
    <t>Alarms</t>
  </si>
  <si>
    <t>M323E</t>
  </si>
  <si>
    <t>4750 E BURNSIDE ST</t>
  </si>
  <si>
    <t>Enforcement Records</t>
  </si>
  <si>
    <t>M323F</t>
  </si>
  <si>
    <t>4751 E BURNSIDE ST</t>
  </si>
  <si>
    <t>Special Investigations</t>
  </si>
  <si>
    <t>Ned Walls</t>
  </si>
  <si>
    <t>M323G</t>
  </si>
  <si>
    <t>4752 E BURNSIDE ST</t>
  </si>
  <si>
    <t>Warrant Task Force</t>
  </si>
  <si>
    <t>Lars Snitker</t>
  </si>
  <si>
    <t>ADVSD LTC-MID COUNTY</t>
  </si>
  <si>
    <t>5404 SE WOODWARD</t>
  </si>
  <si>
    <t>Professional Plaza 102</t>
  </si>
  <si>
    <t>Gateway WIC</t>
  </si>
  <si>
    <t>M012</t>
  </si>
  <si>
    <t>Debra Newton</t>
  </si>
  <si>
    <t>MTGR (Gresham)</t>
  </si>
  <si>
    <t>ADVSD ADULT PROTECTIVE SERVICES</t>
  </si>
  <si>
    <t>Molly Steele</t>
  </si>
  <si>
    <t>M027</t>
  </si>
  <si>
    <t>425/00/RECORDS</t>
  </si>
  <si>
    <t>RECORDS</t>
  </si>
  <si>
    <t>M036</t>
  </si>
  <si>
    <t>NE NFP, East NFP, CaCoon, Healthy Homes</t>
  </si>
  <si>
    <t>Rick Holt</t>
  </si>
  <si>
    <t>44711-GF</t>
  </si>
  <si>
    <t>Healthy Homes Asthma</t>
  </si>
  <si>
    <t>M029</t>
  </si>
  <si>
    <t>448/02/000</t>
  </si>
  <si>
    <t>PAULA WATARI</t>
  </si>
  <si>
    <t>JIM CLAYTON</t>
  </si>
  <si>
    <t>MTDV (Domestic Violence)</t>
  </si>
  <si>
    <t>488/03</t>
  </si>
  <si>
    <t>TRIAL - DISTRICT COURT</t>
  </si>
  <si>
    <t>Columbia Gorge Corporate Center</t>
  </si>
  <si>
    <t>Warehouse</t>
  </si>
  <si>
    <t>Steven Alexander</t>
  </si>
  <si>
    <t>Commissary</t>
  </si>
  <si>
    <t>DCJ Director</t>
  </si>
  <si>
    <t>Business Svcs</t>
  </si>
  <si>
    <t>CENTRAL HUMAN RESOURCES</t>
  </si>
  <si>
    <t>Central HR, Labor Relations, Talent Development, Class Comp</t>
  </si>
  <si>
    <t>503/03/350/MCSO</t>
  </si>
  <si>
    <t>Wanda Yantis</t>
  </si>
  <si>
    <t>Chris Voss</t>
  </si>
  <si>
    <t>COUNTY ATTORNEY</t>
  </si>
  <si>
    <t>JENNY MADKOUR</t>
  </si>
  <si>
    <t>Steve March</t>
  </si>
  <si>
    <t>Brenda Morgan</t>
  </si>
  <si>
    <t>BOARD CLERK</t>
  </si>
  <si>
    <t>LYNDA GROW</t>
  </si>
  <si>
    <t>NANCY BENNETT</t>
  </si>
  <si>
    <t>DISTRICT 1</t>
  </si>
  <si>
    <t>DISTRICT 2</t>
  </si>
  <si>
    <t>DISTRICT 3</t>
  </si>
  <si>
    <t>DISTRICT 4</t>
  </si>
  <si>
    <t>COMMUNICATIONS OFFICE</t>
  </si>
  <si>
    <t>DAVE AUSTIN</t>
  </si>
  <si>
    <t>Troutdale Police Community Center</t>
  </si>
  <si>
    <t>Jason Gates</t>
  </si>
  <si>
    <t>M234</t>
  </si>
  <si>
    <t>527/200</t>
  </si>
  <si>
    <t>West Gresham Plaza</t>
  </si>
  <si>
    <t>2951 NW Division St. Gresham, OR 97030</t>
  </si>
  <si>
    <t>MHASD</t>
  </si>
  <si>
    <t>AMHI, RESIDENTIAL, EASA, SCHOOL-BASED MENTAL HEALTH</t>
  </si>
  <si>
    <t>SHAMEKKA PETERSON  OR JANICE LAWRENCE-SLOAN</t>
  </si>
  <si>
    <t>M351</t>
  </si>
  <si>
    <t>JOSEPH VALTIERRA</t>
  </si>
  <si>
    <t>Postage Only</t>
  </si>
  <si>
    <t>DCHS Administration</t>
  </si>
  <si>
    <t>DCHS Human Services</t>
  </si>
  <si>
    <t>Regional Crisis Services</t>
  </si>
  <si>
    <t>4SA01-1</t>
  </si>
  <si>
    <t>LPSCC</t>
  </si>
  <si>
    <t>ABBEY STAMP</t>
  </si>
  <si>
    <t>LPSCC.SB1145</t>
  </si>
  <si>
    <t>STARS</t>
  </si>
  <si>
    <t>Deferred Compensation</t>
  </si>
  <si>
    <t>DCHS Director's Offoce</t>
  </si>
  <si>
    <t>ADVSD LTC-TD</t>
  </si>
  <si>
    <t>ADSDIVLTCTDXIX</t>
  </si>
  <si>
    <t>ADVSD LTC West</t>
  </si>
  <si>
    <t>ADVSD Public Guardian</t>
  </si>
  <si>
    <t>APU (Progs Unit)</t>
  </si>
  <si>
    <t>SUSTAINABILITY</t>
  </si>
  <si>
    <t>John Wasiutynski</t>
  </si>
  <si>
    <t>M454</t>
  </si>
  <si>
    <t>M502</t>
  </si>
  <si>
    <t>JEFFERSON STATION</t>
  </si>
  <si>
    <t>1230 SW 1ST AVE, STE 300</t>
  </si>
  <si>
    <t>FPM</t>
  </si>
  <si>
    <t>CM&amp;D</t>
  </si>
  <si>
    <t>CP01.16.12.01.N</t>
  </si>
  <si>
    <t>Breastfeeding Peer Counseling Program</t>
  </si>
  <si>
    <t>OFFICE OF DIVERSITY &amp; EQUITY</t>
  </si>
  <si>
    <t>BEN DUNCAN</t>
  </si>
  <si>
    <t>Mike Waddell</t>
  </si>
  <si>
    <t>Sue Hall</t>
  </si>
  <si>
    <t>HR Benefits</t>
  </si>
  <si>
    <t>HD</t>
  </si>
  <si>
    <t>M900A</t>
  </si>
  <si>
    <t>528/01/0000</t>
  </si>
  <si>
    <t>I-84 Corporate Center</t>
  </si>
  <si>
    <t>FIELD SERVICES</t>
  </si>
  <si>
    <t>MICHELLE LUCKEY</t>
  </si>
  <si>
    <t>M041</t>
  </si>
  <si>
    <t>DOH</t>
  </si>
  <si>
    <t>PUBLIC HEALTH</t>
  </si>
  <si>
    <t>PROGRAM DESIGN &amp; EVALUATION</t>
  </si>
  <si>
    <t>JAMIE MATSOM</t>
  </si>
  <si>
    <t>4CA142-07-01</t>
  </si>
  <si>
    <t>M600</t>
  </si>
  <si>
    <t>McCoy Bldg</t>
  </si>
  <si>
    <t>DENTAL DIRECTOR'S OFFICE</t>
  </si>
  <si>
    <t>ALLISON MCCOPPEN</t>
  </si>
  <si>
    <t>CJASD.VLF.CC</t>
  </si>
  <si>
    <t>48245-00-26020</t>
  </si>
  <si>
    <t>48220-00-26020</t>
  </si>
  <si>
    <t>48225-00-26080</t>
  </si>
  <si>
    <t>48230-00-26080</t>
  </si>
  <si>
    <t>48235-00-26020</t>
  </si>
  <si>
    <t>48240-00-31246</t>
  </si>
  <si>
    <t>4SA25-20</t>
  </si>
  <si>
    <t>47400-00-26030</t>
  </si>
  <si>
    <t>47050-GF</t>
  </si>
  <si>
    <t>4FA83-01-1</t>
  </si>
  <si>
    <t>49250-00-26030</t>
  </si>
  <si>
    <t>44555-GF</t>
  </si>
  <si>
    <t>44515-GF</t>
  </si>
  <si>
    <t>44570-GF</t>
  </si>
  <si>
    <t>44545-00-26030</t>
  </si>
  <si>
    <t>44530-GF</t>
  </si>
  <si>
    <t>44505-GF</t>
  </si>
  <si>
    <t>44540-10-10010</t>
  </si>
  <si>
    <t>44520-10-10010</t>
  </si>
  <si>
    <t>44575-GF</t>
  </si>
  <si>
    <t>4FA23-17-1</t>
  </si>
  <si>
    <t>43800-00-26080</t>
  </si>
  <si>
    <t>47700-00-26020</t>
  </si>
  <si>
    <t>46600-00-26020</t>
  </si>
  <si>
    <t>46800-00-26030</t>
  </si>
  <si>
    <t>47600-00-26020</t>
  </si>
  <si>
    <t>47550-00-40140</t>
  </si>
  <si>
    <t>4CA117-1-15</t>
  </si>
  <si>
    <t>47800-00-40160</t>
  </si>
  <si>
    <t>46300-00-40160</t>
  </si>
  <si>
    <t>46150-00-26030</t>
  </si>
  <si>
    <t>46650-00-26030</t>
  </si>
  <si>
    <t>48300-00-26020</t>
  </si>
  <si>
    <t>JOHS.AD.PDX.GF</t>
  </si>
  <si>
    <t>SOSIU3.5.BWC</t>
  </si>
  <si>
    <t>DD10 ADM 48</t>
  </si>
  <si>
    <t>SCP.DV CRD.CGF</t>
  </si>
  <si>
    <t>M103</t>
  </si>
  <si>
    <t>530/01/0000</t>
  </si>
  <si>
    <t>FAIRVIEW CITY HALL</t>
  </si>
  <si>
    <t>1300 NE VILLAGE ST, FAIRVIEW OR</t>
  </si>
  <si>
    <t>1020 NW Corporate Dr.,Troutdale, OR 97060</t>
  </si>
  <si>
    <t>III. Add New Stops/Services</t>
  </si>
  <si>
    <t>At this time Distribution operations hours are Monday through Friday from 6:45 am to 5:30 pm. Contact Distribution Services if you require service outside of regular hours of operation.</t>
  </si>
  <si>
    <t xml:space="preserve">• The "StopID" indicates inter-office address where Distribution Delivers &amp; Picks Up </t>
  </si>
  <si>
    <t>• Please direct questions and any feedback about these instructions to DCA.Budget@multco.us  and cc Deirdre Mahoney Clark at deirdre.mahoney@multco.us.</t>
  </si>
  <si>
    <t xml:space="preserve">IV. SPECIAL NOTES FOR DISTRIBUTION: This workbook is only identifying mail stops and other services/use.   </t>
  </si>
  <si>
    <t>• This workbook does not  contain budget dollars</t>
  </si>
  <si>
    <t>2. The light green column headers L through U are informational only . There are no budget dollars shown in this workbook.</t>
  </si>
  <si>
    <t>1. Review the displayed Stop, Dept, Contact &amp; Cost Object information in columns G through J.</t>
  </si>
  <si>
    <r>
      <t xml:space="preserve">I. </t>
    </r>
    <r>
      <rPr>
        <b/>
        <sz val="12"/>
        <rFont val="Calibri"/>
        <family val="2"/>
      </rPr>
      <t>In column F "Dept" use the filter to select your department.</t>
    </r>
  </si>
  <si>
    <t>Contact Name</t>
  </si>
  <si>
    <r>
      <rPr>
        <b/>
        <sz val="14"/>
        <color indexed="62"/>
        <rFont val="Calibri"/>
        <family val="2"/>
      </rPr>
      <t>Health Dept</t>
    </r>
    <r>
      <rPr>
        <sz val="12"/>
        <rFont val="Calibri"/>
        <family val="2"/>
      </rPr>
      <t xml:space="preserve"> should check Column S and verify the "Y" for locations where Distribution provides special services.</t>
    </r>
  </si>
  <si>
    <r>
      <t xml:space="preserve">• Please attach the complete updated file along with those for your other internal service driver reviews by </t>
    </r>
    <r>
      <rPr>
        <sz val="12"/>
        <color indexed="10"/>
        <rFont val="Calibri"/>
        <family val="2"/>
      </rPr>
      <t>9/8/2017</t>
    </r>
    <r>
      <rPr>
        <sz val="12"/>
        <rFont val="Calibri"/>
        <family val="2"/>
      </rPr>
      <t xml:space="preserve"> to DCA.Budget@multco.us.</t>
    </r>
  </si>
  <si>
    <r>
      <t xml:space="preserve">2. Add Floor or Suite # if known in column B.    </t>
    </r>
    <r>
      <rPr>
        <b/>
        <i/>
        <sz val="12"/>
        <rFont val="Calibri"/>
        <family val="2"/>
      </rPr>
      <t>Distribution will create the actual Stop ID.</t>
    </r>
  </si>
  <si>
    <t>Distribution Rate Driver Review for FY 2019</t>
  </si>
  <si>
    <t>• Below are instructions and reference information to help with the FY 2019 Distribution Updates tab.</t>
  </si>
  <si>
    <t>FY 2019 Distribution Updates TAB</t>
  </si>
  <si>
    <t>4. Contact Andrez Posada directly at Andrez.Posada@multco.us if you have questions about requesting new Stop ID or Additional Services during this rate driver review for FY 2019.</t>
  </si>
  <si>
    <t>2. Please verify the Contact Name in column I and update if necessary.</t>
  </si>
  <si>
    <t>3. Please update any Division or Program Name changes in columns G &amp; H</t>
  </si>
  <si>
    <t>5.  Please add "Approved" in column K if no changes are made</t>
  </si>
  <si>
    <t xml:space="preserve">6. You will be contacted for FY 2019 cost object changes prior to FY 2019 period 1 billing. </t>
  </si>
  <si>
    <t>II. Update or Removal of Stops/Services/Information</t>
  </si>
  <si>
    <r>
      <t xml:space="preserve">1. To indicate </t>
    </r>
    <r>
      <rPr>
        <b/>
        <sz val="12"/>
        <color indexed="10"/>
        <rFont val="Calibri"/>
        <family val="2"/>
      </rPr>
      <t>Removal</t>
    </r>
    <r>
      <rPr>
        <sz val="12"/>
        <rFont val="Calibri"/>
        <family val="2"/>
      </rPr>
      <t xml:space="preserve"> of a Stop or Service, please use text Strikethrough. Please, do not delete lines.</t>
    </r>
  </si>
  <si>
    <r>
      <t xml:space="preserve">4. </t>
    </r>
    <r>
      <rPr>
        <b/>
        <sz val="12"/>
        <color indexed="10"/>
        <rFont val="Calibri"/>
        <family val="2"/>
      </rPr>
      <t>Please include note in column K</t>
    </r>
    <r>
      <rPr>
        <sz val="12"/>
        <rFont val="Calibri"/>
        <family val="2"/>
      </rPr>
      <t xml:space="preserve"> for any changes to your CURRENT postal / distribution / or contact information needs in FY 2019. </t>
    </r>
  </si>
  <si>
    <r>
      <t>1.</t>
    </r>
    <r>
      <rPr>
        <b/>
        <sz val="12"/>
        <color indexed="10"/>
        <rFont val="Calibri"/>
        <family val="2"/>
      </rPr>
      <t xml:space="preserve"> Insert a new row</t>
    </r>
    <r>
      <rPr>
        <sz val="12"/>
        <rFont val="Calibri"/>
        <family val="2"/>
      </rPr>
      <t xml:space="preserve"> at the bottom of the list enter the Building Name in column C</t>
    </r>
  </si>
  <si>
    <t>3. Then please fill out columns F through K so we can contact you for your detailed needs.</t>
  </si>
  <si>
    <t>• The "Mcode" is a user identifier applied to Department's cost objects by Distribution Services.</t>
  </si>
  <si>
    <t>Approved</t>
  </si>
  <si>
    <t>Increase share of Stop to 20%</t>
  </si>
  <si>
    <t>Moved to B286, don't charge for Mead Stop</t>
  </si>
  <si>
    <t>Program ending Sept 2017, eliminate this account</t>
  </si>
  <si>
    <t>East Campus - North</t>
  </si>
  <si>
    <t>Name change East Campus-North and location to B286</t>
  </si>
  <si>
    <t>OPERATIONS</t>
  </si>
  <si>
    <t>Fun Leung</t>
  </si>
  <si>
    <t>Moving from PDX building, undecided where</t>
  </si>
  <si>
    <t>Katie Shriver</t>
  </si>
  <si>
    <t>Elizabeth Mazzara Myers</t>
  </si>
  <si>
    <t>Chris Fick</t>
  </si>
  <si>
    <t>Rebecca Stavenjord</t>
  </si>
  <si>
    <t>Finance and Risk Mgmt</t>
  </si>
  <si>
    <t>Central AP and Payroll</t>
  </si>
  <si>
    <t>Central Accounts Payable</t>
  </si>
  <si>
    <t>Central Payroll</t>
  </si>
  <si>
    <t>Central Purchasing</t>
  </si>
  <si>
    <t>Risk Mgmt-Worker's Comp</t>
  </si>
  <si>
    <t>Rebik Pulawnisko</t>
  </si>
  <si>
    <t>Karen Brown</t>
  </si>
  <si>
    <t>Michelle Cross</t>
  </si>
  <si>
    <t>Updated division and program</t>
  </si>
  <si>
    <t>Updated division and programand contact</t>
  </si>
  <si>
    <t>Remove, Jefferson Station not getting mail stop</t>
  </si>
  <si>
    <t>Youth &amp; Family Services</t>
  </si>
  <si>
    <t>Division Name Change</t>
  </si>
  <si>
    <t>CHSBS.HR.IND1000</t>
  </si>
  <si>
    <t>New WBS</t>
  </si>
  <si>
    <t>Regional Crisis unit will be disbanded in FY18;  no need for M Stop</t>
  </si>
  <si>
    <t>YFS - Domestic Violence</t>
  </si>
  <si>
    <t>per Rob Kodoiri this is not DCHS WBS</t>
  </si>
  <si>
    <t>CHSBS.FIN.IND1000</t>
  </si>
  <si>
    <t>JACKIE ROSE</t>
  </si>
  <si>
    <t>Updated Contact Name</t>
  </si>
  <si>
    <t>Cost Object 905120, drop to 1 stop per day</t>
  </si>
  <si>
    <t>MICHAEL GRIMMETT</t>
  </si>
  <si>
    <t>Detectives</t>
  </si>
  <si>
    <t>Sjohn Williamson</t>
  </si>
  <si>
    <t>Division, Contact Name</t>
  </si>
  <si>
    <t>Multnomah Building</t>
  </si>
  <si>
    <t>Enforcement Administration</t>
  </si>
  <si>
    <t>Greg Lange</t>
  </si>
  <si>
    <t xml:space="preserve">Division </t>
  </si>
  <si>
    <t xml:space="preserve">SOSIU3.5 </t>
  </si>
  <si>
    <t>MCDC</t>
  </si>
  <si>
    <t>Derrick Peterson</t>
  </si>
  <si>
    <t>Division, Program, Contact Name</t>
  </si>
  <si>
    <t>Katie Burgard</t>
  </si>
  <si>
    <t>DCA-Department HR</t>
  </si>
  <si>
    <t>DCA Finance Hub</t>
  </si>
  <si>
    <t>DCA Contracts &amp; Strategic Sourcing</t>
  </si>
  <si>
    <t>DCA CONTRACTS</t>
  </si>
  <si>
    <t>DCA-DEPT HR</t>
  </si>
  <si>
    <t>DCA FINANCE HUB</t>
  </si>
  <si>
    <t>DCA Budget, Rates, and Capital</t>
  </si>
  <si>
    <t>DCA BUDGET</t>
  </si>
  <si>
    <t>DCA IT CIO</t>
  </si>
  <si>
    <t>DCA IT Office of the CIO</t>
  </si>
  <si>
    <t>Change cost object to 4SA76-04-1. Cost object change for FY19 should also be made for FY18</t>
  </si>
  <si>
    <t>OPS</t>
  </si>
  <si>
    <t>CAPACITATION CENTER</t>
  </si>
  <si>
    <t>Contact should be Elizabeth Rees Morgan</t>
  </si>
  <si>
    <t>ECS</t>
  </si>
  <si>
    <t>WBS 44755-GF</t>
  </si>
  <si>
    <t>WBS 43370-GF</t>
  </si>
  <si>
    <t>None, does not look familiar</t>
  </si>
  <si>
    <t>HIV-STD-ASH</t>
  </si>
  <si>
    <t>Division change to Public Health (originally under Comm. Health Services), Division Program Name changed to Communicable Disease Services, Program changed to CD/TB Programs</t>
  </si>
  <si>
    <t>ENVIROMENTAL HEALTH</t>
  </si>
  <si>
    <t>Stop Share % - 6%</t>
  </si>
  <si>
    <t>Stop Share % - 10%</t>
  </si>
  <si>
    <t>COMMUNICABLE DISEASE SERVICES</t>
  </si>
  <si>
    <t>Program is "OID", Contact name is Stephen Kue</t>
  </si>
  <si>
    <t>OID</t>
  </si>
  <si>
    <t>43370-GF</t>
  </si>
  <si>
    <t>COMMUNICABLE DISEASE/TB</t>
  </si>
  <si>
    <t>44755-GF</t>
  </si>
  <si>
    <t>Elizabeth Rees Morgan</t>
  </si>
  <si>
    <t xml:space="preserve"> 4SA76-04-1</t>
  </si>
  <si>
    <t>WBS 4SA77-07-GF ; Contact Aaron Monnig</t>
  </si>
  <si>
    <t>4SA77-07-GF</t>
  </si>
  <si>
    <t>NC Approved by HD email message</t>
  </si>
  <si>
    <t>WBS 4MA37-18-1</t>
  </si>
  <si>
    <t>4MA37-18-1</t>
  </si>
  <si>
    <t>401101-00-3002</t>
  </si>
  <si>
    <t>119/209 Total</t>
  </si>
  <si>
    <t>160/150 Total</t>
  </si>
  <si>
    <t>167/01 Total</t>
  </si>
  <si>
    <t>167/200 Total</t>
  </si>
  <si>
    <t>167/210 Total</t>
  </si>
  <si>
    <t>327/01 Total</t>
  </si>
  <si>
    <t>488/03 Total</t>
  </si>
  <si>
    <t>527/200 Total</t>
  </si>
  <si>
    <t>Grand Total</t>
  </si>
  <si>
    <r>
      <t xml:space="preserve">StopID                                                 </t>
    </r>
    <r>
      <rPr>
        <sz val="10"/>
        <rFont val="Arial"/>
        <family val="2"/>
      </rPr>
      <t xml:space="preserve"> (BLDG/FLR/SUITE)</t>
    </r>
  </si>
  <si>
    <t>contact</t>
  </si>
  <si>
    <r>
      <t xml:space="preserve">STOP BASE </t>
    </r>
    <r>
      <rPr>
        <sz val="10"/>
        <rFont val="Arial"/>
        <family val="2"/>
      </rPr>
      <t xml:space="preserve">   (stops / day)</t>
    </r>
  </si>
  <si>
    <r>
      <t>Stop</t>
    </r>
    <r>
      <rPr>
        <sz val="10"/>
        <rFont val="Arial"/>
        <family val="2"/>
      </rPr>
      <t xml:space="preserve"> </t>
    </r>
    <r>
      <rPr>
        <b/>
        <sz val="10"/>
        <rFont val="Arial"/>
        <family val="2"/>
      </rPr>
      <t xml:space="preserve">
Share % </t>
    </r>
    <r>
      <rPr>
        <sz val="10"/>
        <rFont val="Arial"/>
        <family val="2"/>
      </rPr>
      <t xml:space="preserve"> (% share of stop or pro-ration for partial yr)</t>
    </r>
  </si>
  <si>
    <r>
      <t xml:space="preserve">TOTAL STOP       BASE                </t>
    </r>
    <r>
      <rPr>
        <sz val="10"/>
        <rFont val="Arial"/>
        <family val="2"/>
      </rPr>
      <t xml:space="preserve">   (K x L)</t>
    </r>
  </si>
  <si>
    <r>
      <t>IO Volume</t>
    </r>
    <r>
      <rPr>
        <sz val="10"/>
        <rFont val="Arial"/>
        <family val="2"/>
      </rPr>
      <t xml:space="preserve">
(Y= Stop base #) (N=0)</t>
    </r>
  </si>
  <si>
    <t>USPS PO Box PickUp
(B503)</t>
  </si>
  <si>
    <r>
      <t>USPS PO Box Pick Up:
DWNTN 7th Ave</t>
    </r>
    <r>
      <rPr>
        <sz val="10"/>
        <rFont val="Arial"/>
        <family val="2"/>
      </rPr>
      <t xml:space="preserve"> 
(Y= Stop base #) (N=0)</t>
    </r>
  </si>
  <si>
    <t>Medical</t>
  </si>
  <si>
    <r>
      <t xml:space="preserve">Medical
</t>
    </r>
    <r>
      <rPr>
        <sz val="10"/>
        <rFont val="Arial"/>
        <family val="2"/>
      </rPr>
      <t>(Y= 2x Stop base #) (N=0)</t>
    </r>
  </si>
  <si>
    <r>
      <t>Total Stop Points</t>
    </r>
    <r>
      <rPr>
        <sz val="10"/>
        <rFont val="Arial"/>
        <family val="2"/>
      </rPr>
      <t xml:space="preserve"> (base+IO Vol+USPS+SBHC Med)</t>
    </r>
    <r>
      <rPr>
        <b/>
        <sz val="10"/>
        <rFont val="Arial"/>
        <family val="2"/>
      </rPr>
      <t xml:space="preserve">
</t>
    </r>
  </si>
  <si>
    <r>
      <t>Annual CHARGE</t>
    </r>
    <r>
      <rPr>
        <sz val="10"/>
        <rFont val="Arial"/>
        <family val="2"/>
      </rPr>
      <t xml:space="preserve"> 
(rate * Total Stop Points)</t>
    </r>
  </si>
  <si>
    <r>
      <t xml:space="preserve">Monthly Charge
</t>
    </r>
    <r>
      <rPr>
        <sz val="10"/>
        <rFont val="Arial"/>
        <family val="2"/>
      </rPr>
      <t>(U/12)</t>
    </r>
  </si>
  <si>
    <t>Ascent Postage</t>
  </si>
  <si>
    <t>Parcels
(large Ascent items processed by Metro Presort)</t>
  </si>
  <si>
    <t>Special Delivery Charges</t>
  </si>
  <si>
    <t>Total Hours Charged</t>
  </si>
  <si>
    <t>UPS Charges</t>
  </si>
  <si>
    <t>Total UPS Pkgs</t>
  </si>
  <si>
    <t>CAPS Postage</t>
  </si>
  <si>
    <t>Permit 5522 Postage</t>
  </si>
  <si>
    <t>Vendor Charges</t>
  </si>
  <si>
    <t>Combined Ascent &amp; Permit 5522 Piece Counts</t>
  </si>
  <si>
    <t>Total Distribution Charges</t>
  </si>
  <si>
    <t>changed to Postage Only M245 will cover 101/8 Mail Stop cost</t>
  </si>
  <si>
    <t xml:space="preserve"> Aaron Monnig</t>
  </si>
  <si>
    <t>p</t>
  </si>
  <si>
    <t>Removal as stop/ Dist left as Postage only</t>
  </si>
  <si>
    <t>now inactive</t>
  </si>
  <si>
    <t>n</t>
  </si>
  <si>
    <t>108/0000</t>
  </si>
  <si>
    <t>1001 SW 5th Ave</t>
  </si>
  <si>
    <t>Congress Center</t>
  </si>
  <si>
    <t>notes</t>
  </si>
  <si>
    <t xml:space="preserve">106/15/1500 ( Client move to B101 Courthouse) </t>
  </si>
  <si>
    <r>
      <t>101/08</t>
    </r>
    <r>
      <rPr>
        <strike/>
        <sz val="10"/>
        <rFont val="Calibri"/>
        <family val="2"/>
        <scheme val="minor"/>
      </rPr>
      <t>/0853</t>
    </r>
  </si>
  <si>
    <t>101/01/</t>
  </si>
  <si>
    <t>101/03/</t>
  </si>
  <si>
    <t>101/06/</t>
  </si>
  <si>
    <t>101/08/</t>
  </si>
  <si>
    <t>106/15/</t>
  </si>
  <si>
    <t>108/000</t>
  </si>
  <si>
    <t>119/00/</t>
  </si>
  <si>
    <t>119/02/</t>
  </si>
  <si>
    <t>119/04/</t>
  </si>
  <si>
    <t>146/03/</t>
  </si>
  <si>
    <t>160/01/</t>
  </si>
  <si>
    <t>160/02/</t>
  </si>
  <si>
    <t>160/03/</t>
  </si>
  <si>
    <t>160/05/</t>
  </si>
  <si>
    <t>160/06/</t>
  </si>
  <si>
    <t>160/07/</t>
  </si>
  <si>
    <t>160/08/</t>
  </si>
  <si>
    <t>160/09/</t>
  </si>
  <si>
    <t>160/10/</t>
  </si>
  <si>
    <t>161/03/</t>
  </si>
  <si>
    <t>167/01/</t>
  </si>
  <si>
    <t>231/03/</t>
  </si>
  <si>
    <t>251/00/</t>
  </si>
  <si>
    <t>261/00/</t>
  </si>
  <si>
    <t>274/00/</t>
  </si>
  <si>
    <t>294/01/</t>
  </si>
  <si>
    <t>304/00/</t>
  </si>
  <si>
    <t>305/00/</t>
  </si>
  <si>
    <t>306/00/</t>
  </si>
  <si>
    <t>311/00/</t>
  </si>
  <si>
    <t>312/00/</t>
  </si>
  <si>
    <t>313/00/</t>
  </si>
  <si>
    <t>314/00/</t>
  </si>
  <si>
    <t>317/00/</t>
  </si>
  <si>
    <t>322/02/</t>
  </si>
  <si>
    <t>322/0A/</t>
  </si>
  <si>
    <t>322/FO/</t>
  </si>
  <si>
    <t>324/00/</t>
  </si>
  <si>
    <t>325/00/</t>
  </si>
  <si>
    <t>338/00/</t>
  </si>
  <si>
    <t>373/00/</t>
  </si>
  <si>
    <t>377/02/</t>
  </si>
  <si>
    <t>383/00/</t>
  </si>
  <si>
    <t>387/00/</t>
  </si>
  <si>
    <t>388/00/</t>
  </si>
  <si>
    <t>397/01/</t>
  </si>
  <si>
    <t>398/01/</t>
  </si>
  <si>
    <t>407/00/</t>
  </si>
  <si>
    <t>409/02/</t>
  </si>
  <si>
    <t>414/00/</t>
  </si>
  <si>
    <t>420/00/</t>
  </si>
  <si>
    <t>425/00/</t>
  </si>
  <si>
    <t>429/00/</t>
  </si>
  <si>
    <t>430/00/</t>
  </si>
  <si>
    <t>437/01/</t>
  </si>
  <si>
    <t>437/02/</t>
  </si>
  <si>
    <t>437/03/</t>
  </si>
  <si>
    <t>439/00/</t>
  </si>
  <si>
    <t>441/00/</t>
  </si>
  <si>
    <t>446/00/</t>
  </si>
  <si>
    <t>448/00/</t>
  </si>
  <si>
    <t>448/02/</t>
  </si>
  <si>
    <t>455/00/</t>
  </si>
  <si>
    <t>461/00/</t>
  </si>
  <si>
    <t>481/00/</t>
  </si>
  <si>
    <t>490/00/</t>
  </si>
  <si>
    <t>503/01/</t>
  </si>
  <si>
    <t>503/02/</t>
  </si>
  <si>
    <t>503/03/</t>
  </si>
  <si>
    <t>503/04/</t>
  </si>
  <si>
    <t>503/05/</t>
  </si>
  <si>
    <t>503/06/</t>
  </si>
  <si>
    <t>526/00/</t>
  </si>
  <si>
    <t>528/01/</t>
  </si>
  <si>
    <t>530/01/</t>
  </si>
  <si>
    <t>101/03/ Total</t>
  </si>
  <si>
    <t>101/06/ Total</t>
  </si>
  <si>
    <t>101/08/ Total</t>
  </si>
  <si>
    <t>106/15/ Total</t>
  </si>
  <si>
    <t>108/000 Total</t>
  </si>
  <si>
    <t>119/00/ Total</t>
  </si>
  <si>
    <t>119/02/ Total</t>
  </si>
  <si>
    <t>119/04/ Total</t>
  </si>
  <si>
    <t>146/03/ Total</t>
  </si>
  <si>
    <t>160/01/ Total</t>
  </si>
  <si>
    <t>160/02/ Total</t>
  </si>
  <si>
    <t>160/03/ Total</t>
  </si>
  <si>
    <t>160/05/ Total</t>
  </si>
  <si>
    <t>160/06/ Total</t>
  </si>
  <si>
    <t>160/07/ Total</t>
  </si>
  <si>
    <t>160/08/ Total</t>
  </si>
  <si>
    <t>160/09/ Total</t>
  </si>
  <si>
    <t>160/10/ Total</t>
  </si>
  <si>
    <t>161/03/ Total</t>
  </si>
  <si>
    <t>167/01/ Total</t>
  </si>
  <si>
    <t>231/03/ Total</t>
  </si>
  <si>
    <t>251/00/ Total</t>
  </si>
  <si>
    <t>261/00/ Total</t>
  </si>
  <si>
    <t>274/00/ Total</t>
  </si>
  <si>
    <t>294/01/ Total</t>
  </si>
  <si>
    <t>304/00/ Total</t>
  </si>
  <si>
    <t>305/00/ Total</t>
  </si>
  <si>
    <t>306/00/ Total</t>
  </si>
  <si>
    <t>311/00/ Total</t>
  </si>
  <si>
    <t>312/00/ Total</t>
  </si>
  <si>
    <t>313/00/ Total</t>
  </si>
  <si>
    <t>314/00/ Total</t>
  </si>
  <si>
    <t>317/00/ Total</t>
  </si>
  <si>
    <t>322/02/ Total</t>
  </si>
  <si>
    <t>322/0A/ Total</t>
  </si>
  <si>
    <t>322/FO/ Total</t>
  </si>
  <si>
    <t>324/00/ Total</t>
  </si>
  <si>
    <t>325/00/ Total</t>
  </si>
  <si>
    <t>338/00/ Total</t>
  </si>
  <si>
    <t>373/00/ Total</t>
  </si>
  <si>
    <t>377/02/ Total</t>
  </si>
  <si>
    <t>383/00/ Total</t>
  </si>
  <si>
    <t>387/00/ Total</t>
  </si>
  <si>
    <t>388/00/ Total</t>
  </si>
  <si>
    <t>397/01/ Total</t>
  </si>
  <si>
    <t>398/01/ Total</t>
  </si>
  <si>
    <t>407/00/ Total</t>
  </si>
  <si>
    <t>409/02/ Total</t>
  </si>
  <si>
    <t>414/00/ Total</t>
  </si>
  <si>
    <t>420/00/ Total</t>
  </si>
  <si>
    <t>425/00/ Total</t>
  </si>
  <si>
    <t>429/00/ Total</t>
  </si>
  <si>
    <t>430/00/ Total</t>
  </si>
  <si>
    <t>437/01/ Total</t>
  </si>
  <si>
    <t>437/02/ Total</t>
  </si>
  <si>
    <t>437/03/ Total</t>
  </si>
  <si>
    <t>439/00/ Total</t>
  </si>
  <si>
    <t>441/00/ Total</t>
  </si>
  <si>
    <t>446/00/ Total</t>
  </si>
  <si>
    <t>448/00/ Total</t>
  </si>
  <si>
    <t>448/02/ Total</t>
  </si>
  <si>
    <t>455/00/ Total</t>
  </si>
  <si>
    <t>461/00/ Total</t>
  </si>
  <si>
    <t>481/00/ Total</t>
  </si>
  <si>
    <t>490/00/ Total</t>
  </si>
  <si>
    <t>503/01/ Total</t>
  </si>
  <si>
    <t>503/02/ Total</t>
  </si>
  <si>
    <t>503/03/ Total</t>
  </si>
  <si>
    <t>503/04/ Total</t>
  </si>
  <si>
    <t>503/05/ Total</t>
  </si>
  <si>
    <t>503/06/ Total</t>
  </si>
  <si>
    <t>526/00/ Total</t>
  </si>
  <si>
    <t>528/01/ Total</t>
  </si>
  <si>
    <t>530/01/ Total</t>
  </si>
  <si>
    <t>Stop B#/Floor</t>
  </si>
  <si>
    <t>101/01/ Total</t>
  </si>
  <si>
    <t>Stop ID</t>
  </si>
  <si>
    <t>Bldg Name</t>
  </si>
  <si>
    <t>Less than 100%</t>
  </si>
  <si>
    <t>Confirmed Y/N</t>
  </si>
  <si>
    <t xml:space="preserve">Note </t>
  </si>
  <si>
    <t>GREATER THAN 100 %      Confirm Client Stop = 100% Each</t>
  </si>
  <si>
    <t>Year 1 BWC Buydown</t>
  </si>
  <si>
    <t>Stop Points</t>
  </si>
  <si>
    <t>FY17 Internal Metered Postage Cost</t>
  </si>
  <si>
    <t>FY17 Parcel Count</t>
  </si>
  <si>
    <t>FY17 Special Delivery Charge Cost</t>
  </si>
  <si>
    <t>FY17 UPS Cost</t>
  </si>
  <si>
    <t>FY17 CAPS (Postage Due- Misc Postal cost by Mcode)</t>
  </si>
  <si>
    <t>FY17 'Combined Piece Counts</t>
  </si>
  <si>
    <t>FY17
Parcel Cost</t>
  </si>
  <si>
    <t>101/08</t>
  </si>
  <si>
    <t>StopID                                                  (BLDG/FLR/SUITE)</t>
  </si>
  <si>
    <t>STOP BASE    (stops / day)</t>
  </si>
  <si>
    <t>Stop 
Share %  (% share of stop or pro-ration for partial yr)</t>
  </si>
  <si>
    <t>TOTAL STOP       BASE                   (K x L)</t>
  </si>
  <si>
    <t>IO Volume
(Y= Stop base #) (N=0)</t>
  </si>
  <si>
    <t>USPS PO Box Pick Up:
DWNTN 7th Ave 
(Y= Stop base #) (N=0)</t>
  </si>
  <si>
    <t>Medical
(Y= 2x Stop base #) (N=0)</t>
  </si>
  <si>
    <t xml:space="preserve">Total Stop Points (base+IO Vol+USPS+SBHC Med)
</t>
  </si>
  <si>
    <t>Annual CHARGE 
(rate * Total Stop Points)</t>
  </si>
  <si>
    <t>Monthly Charge
(W/12)</t>
  </si>
  <si>
    <t>FY17 Total Hours Charged = Special Del Cost divided by $85 rate</t>
  </si>
  <si>
    <t>FY17  Postage Count</t>
  </si>
  <si>
    <t>TRANSPORTATION</t>
  </si>
  <si>
    <t>Postage only</t>
  </si>
  <si>
    <t>Use stop count for Stop Point Cost Allocation</t>
  </si>
  <si>
    <t>SBHC are coded/confirmed by Mgr.</t>
  </si>
  <si>
    <t>Subtract Year 1 Contingency  10% = Adjusted BWC</t>
  </si>
  <si>
    <t>H</t>
  </si>
  <si>
    <t>H in cell indicates Hard Coded Allocation. Validate allocation each year.</t>
  </si>
  <si>
    <t>Original Client Rate Driver Count</t>
  </si>
  <si>
    <t>Change FY18 to FY19 Proposed Stops</t>
  </si>
  <si>
    <t>Medical stop hard coded have been tied to FY18 billing sheet</t>
  </si>
  <si>
    <t>FY17 Amounts from SAP</t>
  </si>
  <si>
    <t>FY17 Metro Pre-Sort Postage Cost (Vendor)</t>
  </si>
  <si>
    <t>SUM of Account</t>
  </si>
  <si>
    <t>FY 2018 Published Distribution Internal Service Charges</t>
  </si>
  <si>
    <t>Department</t>
  </si>
  <si>
    <t xml:space="preserve"> Stop points</t>
  </si>
  <si>
    <t xml:space="preserve"> Mail Stop + Volume Rate</t>
  </si>
  <si>
    <t>FY 2018 to FY 2017 $ ∆</t>
  </si>
  <si>
    <t>FY 2018 to FY 2017                  % ∆</t>
  </si>
  <si>
    <t xml:space="preserve"> Metered Mail Count (estimate)</t>
  </si>
  <si>
    <t xml:space="preserve"> Special Delivery hours</t>
  </si>
  <si>
    <t xml:space="preserve"> Metered Postage</t>
  </si>
  <si>
    <t xml:space="preserve"> Vendor Charges + Permit Postage</t>
  </si>
  <si>
    <t xml:space="preserve"> Business Reply/CAPS Permit</t>
  </si>
  <si>
    <t xml:space="preserve"> UPS</t>
  </si>
  <si>
    <t xml:space="preserve"> Special Delivery</t>
  </si>
  <si>
    <t xml:space="preserve">Total Pass-Through </t>
  </si>
  <si>
    <t>Total for (60460)</t>
  </si>
  <si>
    <t>Total</t>
  </si>
  <si>
    <t>FY19  Mail Stop</t>
  </si>
  <si>
    <t>FY19 Adjusted  Mail Stop</t>
  </si>
  <si>
    <t xml:space="preserve"> Year 1 of 3 Buy Down</t>
  </si>
  <si>
    <t>FY 2019 to FY 2018 $ ∆</t>
  </si>
  <si>
    <t>FY 2019 to FY 2018 % ∆</t>
  </si>
  <si>
    <t xml:space="preserve"> Metered Mail Count </t>
  </si>
  <si>
    <t>Volume Cost</t>
  </si>
  <si>
    <t>FY19 Stops Sum of Accounts + Total FY17 Stop Cost $685,781</t>
  </si>
  <si>
    <t>FY17 Totals from SAP</t>
  </si>
  <si>
    <t>Ascent Count</t>
  </si>
  <si>
    <t>Parcels</t>
  </si>
  <si>
    <t>Parcel Count</t>
  </si>
  <si>
    <t>Special Delivery</t>
  </si>
  <si>
    <t>Special Delivery Hours</t>
  </si>
  <si>
    <t>UPS</t>
  </si>
  <si>
    <t>CAPS/ Potage Due</t>
  </si>
  <si>
    <t>Metro Pre-Sort</t>
  </si>
  <si>
    <t>Metro Pre-Sort Count</t>
  </si>
  <si>
    <t xml:space="preserve">Total Count of Pieces Handled </t>
  </si>
  <si>
    <t>N/A</t>
  </si>
  <si>
    <t>FY19 Year 1 of 3 Adjusted Fixed Cost</t>
  </si>
  <si>
    <t>FY19</t>
  </si>
  <si>
    <t>FY17 SAP</t>
  </si>
  <si>
    <t>VAR</t>
  </si>
  <si>
    <t>FY17 Metro Pre-Sort Postage Pieces (handling)</t>
  </si>
  <si>
    <t>M650</t>
  </si>
  <si>
    <t>175/000/000</t>
  </si>
  <si>
    <t>CAREOREGON</t>
  </si>
  <si>
    <t>M905</t>
  </si>
  <si>
    <t>Inactive</t>
  </si>
  <si>
    <t>M906</t>
  </si>
  <si>
    <t>M907</t>
  </si>
  <si>
    <t>M909</t>
  </si>
  <si>
    <t>M911</t>
  </si>
  <si>
    <t>M930</t>
  </si>
  <si>
    <t>M931</t>
  </si>
  <si>
    <t>StopID  (BLDG/FLR/SUITE)</t>
  </si>
  <si>
    <t>Document Number</t>
  </si>
  <si>
    <t>Posting Date</t>
  </si>
  <si>
    <t>Document Header Text</t>
  </si>
  <si>
    <t>Assignment</t>
  </si>
  <si>
    <t>1817003145</t>
  </si>
  <si>
    <t>JUL16 MAIL/DISTRIBUTION</t>
  </si>
  <si>
    <t>1817004443</t>
  </si>
  <si>
    <t>AUG16 MAIL/DISTRIBUTION</t>
  </si>
  <si>
    <t>1817007670</t>
  </si>
  <si>
    <t>SEP16 MAIL/DISTRIBUTION</t>
  </si>
  <si>
    <t>1817009992</t>
  </si>
  <si>
    <t>OCT16 MAIL/DISTRIBUTION</t>
  </si>
  <si>
    <t>1817013232</t>
  </si>
  <si>
    <t>NOV16 MAIL/DISTRIBUTION</t>
  </si>
  <si>
    <t>1817015375</t>
  </si>
  <si>
    <t>DEC16 MAIL/DISTRIBUTION</t>
  </si>
  <si>
    <t>1817018800</t>
  </si>
  <si>
    <t>JAN17 MAIL/DISTRIBUTION</t>
  </si>
  <si>
    <t>1817020801</t>
  </si>
  <si>
    <t>FEB17 MAIL/DISTRIBUTION</t>
  </si>
  <si>
    <t>1817024335</t>
  </si>
  <si>
    <t>MAR17 MAIL/DISTRIBUTION</t>
  </si>
  <si>
    <t>1817026605</t>
  </si>
  <si>
    <t>APR17 MAIL/DISTRIBUTION</t>
  </si>
  <si>
    <t>1817030285</t>
  </si>
  <si>
    <t>MAY17 MAIL/DISTRIBUTION</t>
  </si>
  <si>
    <t>1817003147</t>
  </si>
  <si>
    <t>1817004445</t>
  </si>
  <si>
    <t>1817007672</t>
  </si>
  <si>
    <t>1817009995</t>
  </si>
  <si>
    <t>1817013234</t>
  </si>
  <si>
    <t>1817015533</t>
  </si>
  <si>
    <t>1817018806</t>
  </si>
  <si>
    <t>1817020803</t>
  </si>
  <si>
    <t>1817024339</t>
  </si>
  <si>
    <t>1817026607</t>
  </si>
  <si>
    <t>1817030290</t>
  </si>
  <si>
    <t>1817003146</t>
  </si>
  <si>
    <t>1817004444</t>
  </si>
  <si>
    <t>1817007671</t>
  </si>
  <si>
    <t>1817009993</t>
  </si>
  <si>
    <t>1817013233</t>
  </si>
  <si>
    <t>1817015376</t>
  </si>
  <si>
    <t>1817018802</t>
  </si>
  <si>
    <t>1817020802</t>
  </si>
  <si>
    <t>1817024337</t>
  </si>
  <si>
    <t>1817030288</t>
  </si>
  <si>
    <t>1817026606</t>
  </si>
  <si>
    <t>1817003148</t>
  </si>
  <si>
    <t>1817004446</t>
  </si>
  <si>
    <t>1817009994</t>
  </si>
  <si>
    <t>1817013235</t>
  </si>
  <si>
    <t>1817015382</t>
  </si>
  <si>
    <t>1817018803</t>
  </si>
  <si>
    <t>1817020804</t>
  </si>
  <si>
    <t>1817024341</t>
  </si>
  <si>
    <t>1817030291</t>
  </si>
  <si>
    <t>1817026608</t>
  </si>
  <si>
    <t>1817007673</t>
  </si>
  <si>
    <t>1817003149</t>
  </si>
  <si>
    <t>1817004447</t>
  </si>
  <si>
    <t>1817007674</t>
  </si>
  <si>
    <t>1817009996</t>
  </si>
  <si>
    <t>1817013236</t>
  </si>
  <si>
    <t>1817015385</t>
  </si>
  <si>
    <t>1817018807</t>
  </si>
  <si>
    <t>1817020805</t>
  </si>
  <si>
    <t>1817024343</t>
  </si>
  <si>
    <t>1817026609</t>
  </si>
  <si>
    <t>1817030292</t>
  </si>
  <si>
    <t>FY 2017 Data from SAP for CARE OREGON/ External Client Data</t>
  </si>
  <si>
    <t>Care Oregon halted Distribution Services in Period 11 FY2017</t>
  </si>
  <si>
    <t>Account</t>
  </si>
  <si>
    <t>Document Date</t>
  </si>
  <si>
    <t>Document Type</t>
  </si>
  <si>
    <t>Business Area</t>
  </si>
  <si>
    <t>Text</t>
  </si>
  <si>
    <t>Reference</t>
  </si>
  <si>
    <t>Amount in local currency</t>
  </si>
  <si>
    <t>User name</t>
  </si>
  <si>
    <t>200601</t>
  </si>
  <si>
    <t>DR</t>
  </si>
  <si>
    <t>3504</t>
  </si>
  <si>
    <t>JAN17 DISTRIBUTION UPS M650 1Z9832940360622043</t>
  </si>
  <si>
    <t>THEOBAJ</t>
  </si>
  <si>
    <t>202262</t>
  </si>
  <si>
    <t>POSTAGE</t>
  </si>
  <si>
    <t>JAN17 DISTRIBUTION POSTAGE M931 139 PCS</t>
  </si>
  <si>
    <t>202253</t>
  </si>
  <si>
    <t>JUL16 DISTRIBUTION POSTAGE M906 151 PCS</t>
  </si>
  <si>
    <t>VOLUME</t>
  </si>
  <si>
    <t>JUL16 DISTRIBUTION VOLUME M906 151 PCS</t>
  </si>
  <si>
    <t>202255</t>
  </si>
  <si>
    <t>JUL16 DISTRIBUTION VOLUME M907 341 PCS</t>
  </si>
  <si>
    <t>JUL16 DISTRIBUTION VOLUME M931 220 PCS</t>
  </si>
  <si>
    <t>AUG16 DISTRIBUTION VOLUME M906 435 PCS</t>
  </si>
  <si>
    <t>AUG16 DISTRIBUTION VOLUME M907 250 PCS</t>
  </si>
  <si>
    <t>AUG16 DISTRIBUTION VOLUME M931 156 PCS</t>
  </si>
  <si>
    <t>SEP16 DISTRIBUTION VOLUME M906 191 PCS</t>
  </si>
  <si>
    <t>SEP16 DISTRIBUTION VOLUME M907 425 PCS</t>
  </si>
  <si>
    <t>SEP16 DISTRIBUTION VOLUME M931 249 PCS</t>
  </si>
  <si>
    <t>OCT16 DISTRIBUTION VOLUME M907</t>
  </si>
  <si>
    <t>OCT16 DISTRIBUTION VOLUME M906</t>
  </si>
  <si>
    <t>OCT16 DISTRIBUTION VOLUME M931</t>
  </si>
  <si>
    <t>NOV16 DISTRIBUTION VOLUME M906</t>
  </si>
  <si>
    <t>NOV16 DISTRIBUTION VOLUME M907</t>
  </si>
  <si>
    <t>NOV16 DISTRIBUTION VOLUME M931</t>
  </si>
  <si>
    <t>DEC16 DISTRIBUTION VOLUME M907 629 PCS</t>
  </si>
  <si>
    <t>DEC16 DISTRIBUTION VOLUME M931 175 PCS</t>
  </si>
  <si>
    <t>DEC16 DISTRIBUTION VOLUME M906 170 PCS</t>
  </si>
  <si>
    <t>JAN17 DISTRIBUTION VOLUME M907</t>
  </si>
  <si>
    <t>JAN17 DISTRIBUTION VOLUME M906</t>
  </si>
  <si>
    <t>JAN17 DISTRIBUTION VOLUME M931</t>
  </si>
  <si>
    <t>FEB17 DISTRIBUTION VOLUME M906</t>
  </si>
  <si>
    <t>FEB17 DISTRIBUTION VOLUME M907</t>
  </si>
  <si>
    <t>FEB17 DISTRIBUTION VOLUME M931</t>
  </si>
  <si>
    <t>MAR17 DISTRIBUTION VOLUME M906</t>
  </si>
  <si>
    <t>MAR17 DISTRIBUTION VOLUME M907</t>
  </si>
  <si>
    <t>MAR17 DISTRIBUTION VOLUME M931</t>
  </si>
  <si>
    <t>APR17 DISTRIBUTION VOLUME M906</t>
  </si>
  <si>
    <t>APR17 DISTRIBUTION VOLUME M907</t>
  </si>
  <si>
    <t>APR17 DISTRIBUTION VOLUME M931</t>
  </si>
  <si>
    <t>MAY17 DISTRIBUTION VOLUME M906</t>
  </si>
  <si>
    <t>MAY17 DISTRIBUTION VOLUME M907</t>
  </si>
  <si>
    <t>MAY17 DISTRIBUTION VOLUME M931</t>
  </si>
  <si>
    <t>FEB17 DISTRIBUTION POSTAGE M906 154 PCS</t>
  </si>
  <si>
    <t>AUG16 DISTRIBUTION POSTAGE M931 156 PCS</t>
  </si>
  <si>
    <t>DEC16 DISTRIBUTION POSTAGE M906 170 PCS</t>
  </si>
  <si>
    <t>DEC16 DISTRIBUTION POSTAGE M931 175 PCS</t>
  </si>
  <si>
    <t>OCT16 DISTRIBUTION POSTAGE M931 176 PCS</t>
  </si>
  <si>
    <t>OCT16 DISTRIBUTION POSTAGE M906 187 PCS</t>
  </si>
  <si>
    <t>NOV16 DISTRIBUTION POSTAGE M931 196 PCS</t>
  </si>
  <si>
    <t>MAY17 DISTRIBUTION POSTAGE M931 229 PCS</t>
  </si>
  <si>
    <t>MAR17 DISTRIBUTION POSTAGE M906 197 PCS</t>
  </si>
  <si>
    <t>NOV16 DISTRIBUTION POSTAGE M906 201 PCS</t>
  </si>
  <si>
    <t>SEP16 DISTRIBUTION POSTAGE M906 191 PCS</t>
  </si>
  <si>
    <t>MAY17 DISTRIBUTION POSTAGE M906 222 PCS</t>
  </si>
  <si>
    <t>JUL16 DISTRIBUTION POSTAGE M931 220 PCS</t>
  </si>
  <si>
    <t>AUG16 DISTRIBUTION POSTAGE M907 250 PCS</t>
  </si>
  <si>
    <t>APR17 DISTRIBUTION POSTAGE M931 242 PCS</t>
  </si>
  <si>
    <t>FEB17 DISTRIBUTION POSTAGE M931 244 PCS</t>
  </si>
  <si>
    <t>APR17 DISTRIBUTION POSTAGE M906 261 PCS</t>
  </si>
  <si>
    <t>NOV16 DISTRIBUTION POSTAGE M907 271 PCS</t>
  </si>
  <si>
    <t>OCT16 DISTRIBUTION POSTAGE M907 274 PCS</t>
  </si>
  <si>
    <t>JAN17 DISTRIBUTION POSTAGE M906 137 PCS</t>
  </si>
  <si>
    <t>APR17 DISTRIBUTION POSTAGE M907 322 PCS</t>
  </si>
  <si>
    <t>JUL16 DISTRIBUTION POSTAGE M907 341 PCS</t>
  </si>
  <si>
    <t>202257</t>
  </si>
  <si>
    <t>JUL16 DISTRIBUTION VOLUME M905 515 PCS</t>
  </si>
  <si>
    <t>AUG16 DISTRIBUTION VOLUME M905 644 PCS</t>
  </si>
  <si>
    <t>SEP16 DISTRIBUTION VOLUME M905 615 PCS</t>
  </si>
  <si>
    <t>OCT16 DISTRIBUTION VOLUME M905</t>
  </si>
  <si>
    <t>NOV16 DISTRIBUTION VOLUME M905</t>
  </si>
  <si>
    <t>DEC16 DISTRIBUTION VOLUME M905 703 PCS</t>
  </si>
  <si>
    <t>JAN17 DISTRIBUTION VOLUME M905</t>
  </si>
  <si>
    <t>FEB17 DISTRIBUTION VOLUME M905</t>
  </si>
  <si>
    <t>MAR17 DISTRIBUTION VOLUME M905</t>
  </si>
  <si>
    <t>APR17 DISTRIBUTION VOLUME M905</t>
  </si>
  <si>
    <t>MAY17 DISTRIBUTION VOLUME M905</t>
  </si>
  <si>
    <t>FEB17 DISTRIBUTION POSTAGE M907 395 PCS</t>
  </si>
  <si>
    <t>MAR17 DISTRIBUTION POSTAGE M907 398 PCS</t>
  </si>
  <si>
    <t>SEP16 DISTRIBUTION POSTAGE M931 249 PCS</t>
  </si>
  <si>
    <t>MAY17 DISTRIBUTION POSTAGE M907 437 PCS</t>
  </si>
  <si>
    <t>AUG16 DISTRIBUTION POSTAGE M906 435 PCS</t>
  </si>
  <si>
    <t>SEP16 DISTRIBUTION POSTAGE M907 425 PCS</t>
  </si>
  <si>
    <t>JAN17 DISTRIBUTION POSTAGE M905 437 PCS</t>
  </si>
  <si>
    <t>JUL16 DISTRIBUTION POSTAGE M905 515 PCS</t>
  </si>
  <si>
    <t>MAR17 DISTRIBUTION POSTAGE M931 564 PCS</t>
  </si>
  <si>
    <t>NOV16 DISTRIBUTION POSTAGE M905 587 PCS</t>
  </si>
  <si>
    <t>FEB17 DISTRIBUTION POSTAGE M905 601 PCS</t>
  </si>
  <si>
    <t>DEC16 DISTRIBUTION POSTAGE M907 629 PCS</t>
  </si>
  <si>
    <t>AUG16 DISTRIBUTION POSTAGE M905 644 PCS</t>
  </si>
  <si>
    <t>OCT16 DISTRIBUTION POSTAGE M905 651 PCS</t>
  </si>
  <si>
    <t>SEP16 DISTRIBUTION POSTAGE M905 615 PCS</t>
  </si>
  <si>
    <t>JAN17 DISTRIBUTION POSTAGE M907 658 PCS</t>
  </si>
  <si>
    <t>APR17 DISTRIBUTION POSTAGE M905 697 PCS</t>
  </si>
  <si>
    <t>DEC16 DISTRIBUTION POSTAGE M905 703 PCS</t>
  </si>
  <si>
    <t>MAR17 DISTRIBUTION POSTAGE M905 723 PCS</t>
  </si>
  <si>
    <t>MAY17 DISTRIBUTION POSTAGE M905 738 PCS</t>
  </si>
  <si>
    <t>STOP</t>
  </si>
  <si>
    <t>JUL16 DISTRIBUTION STOP M650</t>
  </si>
  <si>
    <t>AUG16 DISTRIBUTION STOP M650</t>
  </si>
  <si>
    <t>SEP16 DISTRIBUTION STOP M650</t>
  </si>
  <si>
    <t>OCT16 DISTRIBUTION STOP M650</t>
  </si>
  <si>
    <t>NOV16 DISTRIBUTION STOP M650</t>
  </si>
  <si>
    <t>DEC16 DISTRIBUTION STOP M650</t>
  </si>
  <si>
    <t>JAN17 DISTRIBUTION STOP M650</t>
  </si>
  <si>
    <t>FEB17 DISTRIBUTION STOP M650</t>
  </si>
  <si>
    <t>MAR17 DISTRIBUTION STOP M650</t>
  </si>
  <si>
    <t>APR17 DISTRIBUTION STOP M650</t>
  </si>
  <si>
    <t>MAY17 DISTRIBUTION STOP M650</t>
  </si>
  <si>
    <t>JUL16 DISTRIBUTION VOLUME M650 6,122 PCS</t>
  </si>
  <si>
    <t>AUG16 DISTRIBUTION VOLUME M650 5,876 PCS</t>
  </si>
  <si>
    <t>SEP16 DISTRIBUTION VOLUME M650 5,334 PCS</t>
  </si>
  <si>
    <t>OCT16 DISTRIBUTION VOLUME M650</t>
  </si>
  <si>
    <t>NOV16 DISTRIBUTION VOLUME M650</t>
  </si>
  <si>
    <t>DEC16 DISTRIBUTION VOLUME M650 6,632 PCS</t>
  </si>
  <si>
    <t>JAN17 DISTRIBUTION VOLUME M650</t>
  </si>
  <si>
    <t>FEB17 DISTRIBUTION VOLUME M650</t>
  </si>
  <si>
    <t>MAR17 DISTRIBUTION VOLUME M650</t>
  </si>
  <si>
    <t>APR17 DISTRIBUTION VOLUME M650</t>
  </si>
  <si>
    <t>MAY17 DISTRIBUTION VOLUME M650</t>
  </si>
  <si>
    <t>APR17 DISTRIBUTION POSTAGE M650 3,224 PCS</t>
  </si>
  <si>
    <t>MAY17 DISTRIBUTION POSTAGE M650 3,085 PCS</t>
  </si>
  <si>
    <t>MAR17 DISTRIBUTION POSTAGE M650 4,127 PCS</t>
  </si>
  <si>
    <t>FEB17 DISTRIBUTION POSTAGE M650 4,186 PCS</t>
  </si>
  <si>
    <t>JAN17 DISTRIBUTION POSTAGE M650 4247 PCS</t>
  </si>
  <si>
    <t>SEP16 DISTRIBUTION POSTAGE M650 5,334 PCS</t>
  </si>
  <si>
    <t>AUG16 DISTRIBUTION POSTAGE M650 5,876 PCS</t>
  </si>
  <si>
    <t>JUL16 DISTRIBUTION POSTAGE M650 6,122 PCS</t>
  </si>
  <si>
    <t>NOV16 DISTRIBUTION POSTAGE M650 5,385 PCS</t>
  </si>
  <si>
    <t>DEC16 DISTRIBUTION POSTAGE M650 6,632 PCS</t>
  </si>
  <si>
    <t>OCT16 DISTRIBUTION POSTAGE M650 7,144 PCS</t>
  </si>
  <si>
    <t>POSTAGE Total</t>
  </si>
  <si>
    <t>STOP Total</t>
  </si>
  <si>
    <t>UPS Total</t>
  </si>
  <si>
    <t>VOLUME Total</t>
  </si>
  <si>
    <t>Piece Count</t>
  </si>
  <si>
    <t>Stop Point FY 2019 to FY 2018 $ ∆</t>
  </si>
  <si>
    <t>FY18 Published: Fixed Cost of Business</t>
  </si>
  <si>
    <t>FY18 Published Pass Through</t>
  </si>
  <si>
    <t>FY18 Published Fixed + Pass Through</t>
  </si>
  <si>
    <t xml:space="preserve"> Metered Postage + Parcels</t>
  </si>
  <si>
    <t>108/21-2175</t>
  </si>
  <si>
    <t>Overview</t>
  </si>
  <si>
    <t>Workbook Tab Contents</t>
  </si>
  <si>
    <t>Line information by mail stop "M-Code" with filters can be applied for departmental.</t>
  </si>
  <si>
    <t xml:space="preserve">Summary Tab Column </t>
  </si>
  <si>
    <t>Detail Tab Column(s)</t>
  </si>
  <si>
    <t>Business Reply/CAPS Permit</t>
  </si>
  <si>
    <r>
      <t xml:space="preserve">This workbook contains Distribution's internal service charges for FY 2019 budget requests.
</t>
    </r>
    <r>
      <rPr>
        <b/>
        <sz val="11"/>
        <color theme="1"/>
        <rFont val="Calibri"/>
        <family val="2"/>
        <scheme val="minor"/>
      </rPr>
      <t>Please notify dca.budget@multco.us if you plan to budget a different amount and provide detail with explanation.</t>
    </r>
    <r>
      <rPr>
        <sz val="11"/>
        <color theme="1"/>
        <rFont val="Calibri"/>
        <family val="2"/>
        <scheme val="minor"/>
      </rPr>
      <t xml:space="preserve">  You may be directed to Distribution Division for follow up, however, the DCA Budget Hub should be the initial point of contact to better align DCA and client departments' budgets in the final submissions to the Budget Office.</t>
    </r>
  </si>
  <si>
    <t>FY2019 Distribution Summary</t>
  </si>
  <si>
    <t>FY2019 Distribution Detail</t>
  </si>
  <si>
    <t>Rate</t>
  </si>
  <si>
    <t>Amount</t>
  </si>
  <si>
    <t>Description</t>
  </si>
  <si>
    <t xml:space="preserve">Stop Point </t>
  </si>
  <si>
    <t xml:space="preserve">Special Delivery </t>
  </si>
  <si>
    <t>Hourly rate for non-standard deliveries.</t>
  </si>
  <si>
    <t xml:space="preserve">Annual fee for 1 stop point to recover fixed cost of business. </t>
  </si>
  <si>
    <t>Amount of Beginning Working Capital applied per Stop Point.</t>
  </si>
  <si>
    <t xml:space="preserve">Net FY2019 fee for 1 stop point </t>
  </si>
  <si>
    <t xml:space="preserve">Adjusted FY2019 Stop Point </t>
  </si>
  <si>
    <t>Shown broken out into Fixed and Pass-Through. Total figure departments should budget for Distribution internal services in FY 2019 under Cost Element 60460 is in column W.</t>
  </si>
  <si>
    <t>FY 2019 Published Distribution Internal Service Charges</t>
  </si>
  <si>
    <t>FY2019 Distribution Rates</t>
  </si>
  <si>
    <t xml:space="preserve"> Metered  Postage Count</t>
  </si>
  <si>
    <t>Internal Metered Postage</t>
  </si>
  <si>
    <t>FY19 Mail Stop</t>
  </si>
  <si>
    <t>Year 1 of Buy Down</t>
  </si>
  <si>
    <t>Metered Mail Count</t>
  </si>
  <si>
    <t>Metered Postage Count,  Parcel Count &amp; Metro Presort Count</t>
  </si>
  <si>
    <t>Metered Postage + Parcels</t>
  </si>
  <si>
    <t xml:space="preserve">USPS PO Box Pick Up:
DWNTN 7th Ave for  Multnomah Bldg
</t>
  </si>
  <si>
    <t xml:space="preserve">Medical Stop Share %
</t>
  </si>
  <si>
    <t>Annual Charge (Rate * Total Stop Points)</t>
  </si>
  <si>
    <t>Annual CHARGE 
(Rate * Total Stop Points)</t>
  </si>
  <si>
    <t>TOTAL STOP       BASE                   (J x K)</t>
  </si>
  <si>
    <t>Medical                         (Y = 2x Stop base #)       (N = 0)                             (H = Hard coded allocation)</t>
  </si>
  <si>
    <t xml:space="preserve">Total Stop Points (=Base + IO Vol + USPS + Medical)
</t>
  </si>
  <si>
    <t>FY19 Adjusted Mail Stop</t>
  </si>
  <si>
    <t>CAPS (Postage Due &amp; Business Reply &amp; Permit Mail)</t>
  </si>
  <si>
    <t xml:space="preserve">Metro Pre-Sort </t>
  </si>
  <si>
    <t>Internal Metered Postage &amp; Parcels</t>
  </si>
  <si>
    <t>DCS Director</t>
  </si>
  <si>
    <t>DCS-Animal Control-Shelter Op</t>
  </si>
  <si>
    <t>DCS-Elections-Admin</t>
  </si>
  <si>
    <t>DCS-Elections-General Election</t>
  </si>
  <si>
    <t>DCS-Elections-May Election</t>
  </si>
  <si>
    <t>Total *</t>
  </si>
  <si>
    <t>* FY18 Totals do not show External Client Data</t>
  </si>
  <si>
    <t>FY19 Published Pass Through</t>
  </si>
  <si>
    <t>FY19 Published Fixed + Pass Through</t>
  </si>
  <si>
    <t>FY 2019 BWC Forecast</t>
  </si>
  <si>
    <t>FY 2019 Contingency 10%</t>
  </si>
  <si>
    <t xml:space="preserve">FY 2019 ISR Stop Point Total </t>
  </si>
  <si>
    <t>Adjusted FY 2019 BWC</t>
  </si>
  <si>
    <t>FY 2018 Stop Point Cost</t>
  </si>
  <si>
    <t>FY 2019 Fixed Cost of Business</t>
  </si>
  <si>
    <t>FY 2019 Stop Point Cost</t>
  </si>
  <si>
    <t>FY 2019 Stop Point Buy Down</t>
  </si>
  <si>
    <t>FY 2019 Adjusted Stop Point Cost</t>
  </si>
  <si>
    <t>Forecast FY 2019 BWC from FY 2018 Current Year Estimate</t>
  </si>
  <si>
    <t>Summary to Detail Cross walk</t>
  </si>
  <si>
    <t xml:space="preserve">Annual Mail Stop Point and hourly special delivery charges. BWC Buy down amount applied to Mail Stop Point. </t>
  </si>
  <si>
    <t>Distribution BWC Buy down Methodology</t>
  </si>
  <si>
    <t xml:space="preserve">Details of Current Mail Stop Rate minus BWC buy down calculation. </t>
  </si>
  <si>
    <t>Distribution Fixed Cost of Business with BWC Buy down Adjustment</t>
  </si>
  <si>
    <t>Year 1 BWC Buy down</t>
  </si>
  <si>
    <t>Total Distribution 60460 Fixed Stop + Pass-through</t>
  </si>
  <si>
    <t xml:space="preserve">Year 1 BWC Buy down </t>
  </si>
  <si>
    <t>3 Year Buy down of Distribution Beginning Working Capital (BWC)</t>
  </si>
  <si>
    <t>Divide Adjusted BWC by 3 for Annual Buy down over 3 years</t>
  </si>
  <si>
    <t>Result is Year 1 Buy down amount to be allocated across total FY 2019 Stop Points</t>
  </si>
  <si>
    <t>FY 2019 Year 1 Buy down amount</t>
  </si>
  <si>
    <t>FY 2019 Buy down per Stop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</si>
</sst>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_(&quot;$&quot;* #,##0_);_(&quot;$&quot;* \(#,##0\);_(&quot;$&quot;* &quot;-&quot;??_);_(@_)"/>
    <numFmt numFmtId="167" formatCode="_(* #,##0_);_(* \(#,##0\);_(* &quot;-&quot;??_);_(@_)"/>
  </numFmts>
  <fonts count="100" x14ac:knownFonts="1">
    <font>
      <sz val="12"/>
      <color theme="1"/>
      <name val="Arial"/>
      <family val="2"/>
    </font>
    <font>
      <sz val="11"/>
      <color theme="1"/>
      <name val="Calibri"/>
      <family val="2"/>
      <scheme val="minor"/>
    </font>
    <font>
      <sz val="11"/>
      <color theme="1"/>
      <name val="Calibri"/>
      <family val="2"/>
      <scheme val="minor"/>
    </font>
    <font>
      <sz val="12"/>
      <color theme="1"/>
      <name val="Calibri"/>
      <family val="2"/>
    </font>
    <font>
      <sz val="12"/>
      <color theme="1"/>
      <name val="Calibri"/>
      <family val="2"/>
    </font>
    <font>
      <sz val="10"/>
      <name val="Courier"/>
      <family val="3"/>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color indexed="10"/>
      <name val="Calibri"/>
      <family val="2"/>
    </font>
    <font>
      <b/>
      <sz val="12"/>
      <name val="Calibri"/>
      <family val="2"/>
    </font>
    <font>
      <b/>
      <sz val="14"/>
      <color indexed="62"/>
      <name val="Calibri"/>
      <family val="2"/>
    </font>
    <font>
      <sz val="12"/>
      <color indexed="10"/>
      <name val="Calibri"/>
      <family val="2"/>
    </font>
    <font>
      <b/>
      <i/>
      <sz val="12"/>
      <name val="Calibri"/>
      <family val="2"/>
    </font>
    <font>
      <sz val="12"/>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0"/>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1"/>
      <name val="Calibri"/>
      <family val="2"/>
      <scheme val="minor"/>
    </font>
    <font>
      <b/>
      <sz val="11"/>
      <color rgb="FF0070C0"/>
      <name val="Arial"/>
      <family val="2"/>
    </font>
    <font>
      <sz val="12"/>
      <color rgb="FF000000"/>
      <name val="Calibri"/>
      <family val="2"/>
      <scheme val="minor"/>
    </font>
    <font>
      <sz val="12"/>
      <name val="Calibri"/>
      <family val="2"/>
      <scheme val="minor"/>
    </font>
    <font>
      <b/>
      <sz val="12"/>
      <name val="Calibri"/>
      <family val="2"/>
      <scheme val="minor"/>
    </font>
    <font>
      <b/>
      <sz val="12"/>
      <color rgb="FF0070C0"/>
      <name val="Calibri"/>
      <family val="2"/>
      <scheme val="minor"/>
    </font>
    <font>
      <b/>
      <sz val="14"/>
      <color rgb="FF0070C0"/>
      <name val="Calibri"/>
      <family val="2"/>
      <scheme val="minor"/>
    </font>
    <font>
      <sz val="12"/>
      <color theme="1"/>
      <name val="Calibri"/>
      <family val="2"/>
      <scheme val="minor"/>
    </font>
    <font>
      <b/>
      <sz val="12"/>
      <color rgb="FF008000"/>
      <name val="Calibri"/>
      <family val="2"/>
      <scheme val="minor"/>
    </font>
    <font>
      <b/>
      <sz val="12"/>
      <color rgb="FF000000"/>
      <name val="Calibri"/>
      <family val="2"/>
      <scheme val="minor"/>
    </font>
    <font>
      <sz val="10"/>
      <color rgb="FFFF0000"/>
      <name val="Calibri"/>
      <family val="2"/>
      <scheme val="minor"/>
    </font>
    <font>
      <strike/>
      <sz val="10"/>
      <color rgb="FFFF0000"/>
      <name val="Calibri"/>
      <family val="2"/>
      <scheme val="minor"/>
    </font>
    <font>
      <b/>
      <sz val="10"/>
      <color rgb="FFFF0000"/>
      <name val="Calibri"/>
      <family val="2"/>
      <scheme val="minor"/>
    </font>
    <font>
      <sz val="10"/>
      <color rgb="FFFF0000"/>
      <name val="Arial"/>
      <family val="2"/>
    </font>
    <font>
      <strike/>
      <sz val="10"/>
      <color rgb="FFFF0000"/>
      <name val="Arial"/>
      <family val="2"/>
    </font>
    <font>
      <b/>
      <sz val="10"/>
      <color rgb="FFFF0000"/>
      <name val="Arial"/>
      <family val="2"/>
    </font>
    <font>
      <b/>
      <sz val="12"/>
      <color theme="1"/>
      <name val="Arial"/>
      <family val="2"/>
    </font>
    <font>
      <b/>
      <sz val="10"/>
      <name val="Calibri"/>
      <family val="2"/>
      <scheme val="minor"/>
    </font>
    <font>
      <b/>
      <sz val="10"/>
      <color theme="1"/>
      <name val="Arial"/>
      <family val="2"/>
    </font>
    <font>
      <sz val="11"/>
      <name val="Calibri"/>
      <family val="2"/>
      <scheme val="minor"/>
    </font>
    <font>
      <b/>
      <strike/>
      <sz val="10"/>
      <color rgb="FFFF0000"/>
      <name val="Calibri"/>
      <family val="2"/>
      <scheme val="minor"/>
    </font>
    <font>
      <b/>
      <sz val="10"/>
      <name val="Arial"/>
      <family val="2"/>
    </font>
    <font>
      <b/>
      <u/>
      <sz val="10"/>
      <name val="Arial"/>
      <family val="2"/>
    </font>
    <font>
      <sz val="9"/>
      <color indexed="81"/>
      <name val="Tahoma"/>
      <family val="2"/>
    </font>
    <font>
      <b/>
      <sz val="8"/>
      <color indexed="81"/>
      <name val="Tahoma"/>
      <family val="2"/>
    </font>
    <font>
      <sz val="8"/>
      <color indexed="81"/>
      <name val="Tahoma"/>
      <family val="2"/>
    </font>
    <font>
      <strike/>
      <sz val="10"/>
      <color theme="1"/>
      <name val="Arial"/>
      <family val="2"/>
    </font>
    <font>
      <sz val="10"/>
      <color theme="5"/>
      <name val="Calibri"/>
      <family val="2"/>
      <scheme val="minor"/>
    </font>
    <font>
      <sz val="10"/>
      <color theme="5"/>
      <name val="Arial"/>
      <family val="2"/>
    </font>
    <font>
      <sz val="10"/>
      <color theme="3" tint="0.39997558519241921"/>
      <name val="Calibri"/>
      <family val="2"/>
      <scheme val="minor"/>
    </font>
    <font>
      <sz val="10"/>
      <color theme="3" tint="0.39997558519241921"/>
      <name val="Arial"/>
      <family val="2"/>
    </font>
    <font>
      <b/>
      <sz val="10"/>
      <color theme="3" tint="0.39997558519241921"/>
      <name val="Calibri"/>
      <family val="2"/>
      <scheme val="minor"/>
    </font>
    <font>
      <b/>
      <strike/>
      <sz val="10"/>
      <color rgb="FFFF0000"/>
      <name val="Arial"/>
      <family val="2"/>
    </font>
    <font>
      <sz val="10"/>
      <color theme="4" tint="-0.249977111117893"/>
      <name val="Calibri"/>
      <family val="2"/>
      <scheme val="minor"/>
    </font>
    <font>
      <sz val="10"/>
      <color theme="4" tint="-0.249977111117893"/>
      <name val="Arial"/>
      <family val="2"/>
    </font>
    <font>
      <b/>
      <sz val="10"/>
      <color theme="4" tint="-0.249977111117893"/>
      <name val="Calibri"/>
      <family val="2"/>
      <scheme val="minor"/>
    </font>
    <font>
      <strike/>
      <sz val="10"/>
      <name val="Calibri"/>
      <family val="2"/>
      <scheme val="minor"/>
    </font>
    <font>
      <strike/>
      <sz val="11"/>
      <name val="Calibri"/>
      <family val="2"/>
      <scheme val="minor"/>
    </font>
    <font>
      <sz val="11"/>
      <color theme="1"/>
      <name val="Arial"/>
      <family val="2"/>
    </font>
    <font>
      <b/>
      <sz val="16"/>
      <name val="Calibri"/>
      <family val="2"/>
      <scheme val="minor"/>
    </font>
    <font>
      <b/>
      <sz val="14"/>
      <name val="Calibri"/>
      <family val="2"/>
      <scheme val="minor"/>
    </font>
    <font>
      <sz val="10"/>
      <color theme="1"/>
      <name val="Calibri"/>
      <family val="2"/>
      <scheme val="minor"/>
    </font>
    <font>
      <i/>
      <sz val="10"/>
      <name val="Calibri"/>
      <family val="2"/>
      <scheme val="minor"/>
    </font>
    <font>
      <sz val="12"/>
      <color rgb="FFFF0000"/>
      <name val="Calibri"/>
      <family val="2"/>
      <scheme val="minor"/>
    </font>
    <font>
      <b/>
      <sz val="16"/>
      <color theme="1"/>
      <name val="Calibri"/>
      <family val="2"/>
      <scheme val="minor"/>
    </font>
    <font>
      <b/>
      <sz val="12"/>
      <color theme="1"/>
      <name val="Calibri"/>
      <family val="2"/>
      <scheme val="minor"/>
    </font>
    <font>
      <sz val="12"/>
      <color theme="0"/>
      <name val="Calibri"/>
      <family val="2"/>
      <scheme val="minor"/>
    </font>
    <font>
      <i/>
      <sz val="11"/>
      <color theme="1"/>
      <name val="Calibri"/>
      <family val="2"/>
      <scheme val="minor"/>
    </font>
  </fonts>
  <fills count="7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indexed="51"/>
        <bgColor indexed="64"/>
      </patternFill>
    </fill>
    <fill>
      <patternFill patternType="solid">
        <fgColor rgb="FFCC99FF"/>
        <bgColor indexed="64"/>
      </patternFill>
    </fill>
    <fill>
      <patternFill patternType="solid">
        <fgColor indexed="50"/>
        <bgColor indexed="64"/>
      </patternFill>
    </fill>
    <fill>
      <patternFill patternType="solid">
        <fgColor rgb="FF00FF00"/>
        <bgColor indexed="64"/>
      </patternFill>
    </fill>
    <fill>
      <patternFill patternType="solid">
        <fgColor theme="5"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rgb="FF66FF66"/>
        <bgColor indexed="64"/>
      </patternFill>
    </fill>
    <fill>
      <patternFill patternType="solid">
        <fgColor rgb="FFFF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rgb="FF99FF33"/>
        <bgColor indexed="64"/>
      </patternFill>
    </fill>
    <fill>
      <patternFill patternType="solid">
        <fgColor rgb="FFDDDDDD"/>
        <bgColor indexed="64"/>
      </patternFill>
    </fill>
    <fill>
      <patternFill patternType="solid">
        <fgColor rgb="FFFFEE00"/>
        <bgColor indexed="64"/>
      </patternFill>
    </fill>
    <fill>
      <patternFill patternType="solid">
        <fgColor theme="3" tint="0.79998168889431442"/>
        <bgColor indexed="64"/>
      </patternFill>
    </fill>
    <fill>
      <patternFill patternType="solid">
        <fgColor rgb="FF1F497D"/>
        <bgColor indexed="64"/>
      </patternFill>
    </fill>
    <fill>
      <patternFill patternType="solid">
        <fgColor rgb="FF0070C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indexed="64"/>
      </top>
      <bottom style="double">
        <color indexed="64"/>
      </bottom>
      <diagonal/>
    </border>
    <border>
      <left style="thin">
        <color theme="0"/>
      </left>
      <right/>
      <top style="thin">
        <color indexed="64"/>
      </top>
      <bottom style="double">
        <color indexed="64"/>
      </bottom>
      <diagonal/>
    </border>
  </borders>
  <cellStyleXfs count="280">
    <xf numFmtId="0" fontId="0" fillId="0" borderId="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33" fillId="43" borderId="0" applyNumberFormat="0" applyBorder="0" applyAlignment="0" applyProtection="0"/>
    <xf numFmtId="0" fontId="34" fillId="4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34" fillId="44" borderId="0" applyNumberFormat="0" applyBorder="0" applyAlignment="0" applyProtection="0"/>
    <xf numFmtId="0" fontId="35" fillId="45" borderId="13" applyNumberFormat="0" applyAlignment="0" applyProtection="0"/>
    <xf numFmtId="0" fontId="10" fillId="15" borderId="1" applyNumberFormat="0" applyAlignment="0" applyProtection="0"/>
    <xf numFmtId="0" fontId="10" fillId="15" borderId="1" applyNumberFormat="0" applyAlignment="0" applyProtection="0"/>
    <xf numFmtId="0" fontId="35" fillId="45" borderId="13" applyNumberFormat="0" applyAlignment="0" applyProtection="0"/>
    <xf numFmtId="0" fontId="36" fillId="46" borderId="14" applyNumberFormat="0" applyAlignment="0" applyProtection="0"/>
    <xf numFmtId="0" fontId="11" fillId="16" borderId="2" applyNumberFormat="0" applyAlignment="0" applyProtection="0"/>
    <xf numFmtId="0" fontId="11" fillId="16" borderId="2" applyNumberFormat="0" applyAlignment="0" applyProtection="0"/>
    <xf numFmtId="0" fontId="36" fillId="46" borderId="14" applyNumberFormat="0" applyAlignment="0" applyProtection="0"/>
    <xf numFmtId="43" fontId="31"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7" fillId="0" borderId="0" applyFont="0" applyFill="0" applyBorder="0" applyAlignment="0" applyProtection="0"/>
    <xf numFmtId="44" fontId="32"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39" fillId="4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9" fillId="47" borderId="0" applyNumberFormat="0" applyBorder="0" applyAlignment="0" applyProtection="0"/>
    <xf numFmtId="0" fontId="40" fillId="0" borderId="15"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3" fillId="48" borderId="13" applyNumberFormat="0" applyAlignment="0" applyProtection="0"/>
    <xf numFmtId="0" fontId="17" fillId="4" borderId="1" applyNumberFormat="0" applyAlignment="0" applyProtection="0"/>
    <xf numFmtId="0" fontId="17" fillId="4" borderId="1" applyNumberFormat="0" applyAlignment="0" applyProtection="0"/>
    <xf numFmtId="0" fontId="43" fillId="48" borderId="13" applyNumberFormat="0" applyAlignment="0" applyProtection="0"/>
    <xf numFmtId="0" fontId="44"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44" fillId="0" borderId="18" applyNumberFormat="0" applyFill="0" applyAlignment="0" applyProtection="0"/>
    <xf numFmtId="0" fontId="45" fillId="4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5" fillId="49" borderId="0" applyNumberFormat="0" applyBorder="0" applyAlignment="0" applyProtection="0"/>
    <xf numFmtId="0" fontId="32" fillId="0" borderId="0"/>
    <xf numFmtId="0" fontId="32" fillId="0" borderId="0"/>
    <xf numFmtId="0" fontId="20" fillId="0" borderId="0"/>
    <xf numFmtId="0" fontId="7" fillId="0" borderId="0"/>
    <xf numFmtId="0" fontId="37" fillId="0" borderId="0"/>
    <xf numFmtId="0" fontId="46" fillId="0" borderId="0"/>
    <xf numFmtId="0" fontId="32" fillId="0" borderId="0"/>
    <xf numFmtId="0" fontId="7" fillId="0" borderId="0"/>
    <xf numFmtId="0" fontId="7" fillId="0" borderId="0"/>
    <xf numFmtId="0" fontId="7" fillId="0" borderId="0"/>
    <xf numFmtId="0" fontId="7"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7" fillId="0" borderId="0"/>
    <xf numFmtId="0" fontId="7" fillId="0" borderId="0"/>
    <xf numFmtId="0" fontId="32" fillId="0" borderId="0"/>
    <xf numFmtId="0" fontId="7" fillId="0" borderId="0"/>
    <xf numFmtId="0" fontId="7" fillId="0" borderId="0"/>
    <xf numFmtId="0" fontId="32" fillId="0" borderId="0"/>
    <xf numFmtId="0" fontId="6" fillId="0" borderId="0"/>
    <xf numFmtId="0" fontId="5" fillId="0" borderId="0"/>
    <xf numFmtId="0" fontId="5" fillId="0" borderId="0"/>
    <xf numFmtId="0" fontId="32" fillId="50" borderId="19" applyNumberFormat="0" applyFont="0" applyAlignment="0" applyProtection="0"/>
    <xf numFmtId="0" fontId="32" fillId="50" borderId="19" applyNumberFormat="0" applyFont="0" applyAlignment="0" applyProtection="0"/>
    <xf numFmtId="0" fontId="32" fillId="50" borderId="19" applyNumberFormat="0" applyFont="0" applyAlignment="0" applyProtection="0"/>
    <xf numFmtId="0" fontId="7" fillId="18" borderId="7" applyNumberFormat="0" applyFont="0" applyAlignment="0" applyProtection="0"/>
    <xf numFmtId="0" fontId="32" fillId="50" borderId="19" applyNumberFormat="0" applyFont="0" applyAlignment="0" applyProtection="0"/>
    <xf numFmtId="0" fontId="47" fillId="45" borderId="20" applyNumberFormat="0" applyAlignment="0" applyProtection="0"/>
    <xf numFmtId="0" fontId="21" fillId="15" borderId="8" applyNumberFormat="0" applyAlignment="0" applyProtection="0"/>
    <xf numFmtId="0" fontId="21" fillId="15" borderId="8" applyNumberFormat="0" applyAlignment="0" applyProtection="0"/>
    <xf numFmtId="0" fontId="47" fillId="45" borderId="20" applyNumberFormat="0" applyAlignment="0" applyProtection="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21"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9" fillId="0" borderId="21"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44" fontId="31" fillId="0" borderId="0" applyFont="0" applyFill="0" applyBorder="0" applyAlignment="0" applyProtection="0"/>
    <xf numFmtId="0" fontId="4" fillId="0" borderId="0"/>
  </cellStyleXfs>
  <cellXfs count="520">
    <xf numFmtId="0" fontId="0" fillId="0" borderId="0" xfId="0"/>
    <xf numFmtId="0" fontId="54" fillId="0" borderId="0" xfId="192" applyFont="1" applyAlignment="1">
      <alignment vertical="center"/>
    </xf>
    <xf numFmtId="0" fontId="54" fillId="0" borderId="0" xfId="192" applyFont="1" applyAlignment="1">
      <alignment vertical="center" wrapText="1"/>
    </xf>
    <xf numFmtId="0" fontId="55" fillId="0" borderId="0" xfId="192" applyFont="1" applyAlignment="1">
      <alignment vertical="center"/>
    </xf>
    <xf numFmtId="0" fontId="55" fillId="0" borderId="0" xfId="192" applyFont="1" applyAlignment="1">
      <alignment vertical="center" wrapText="1"/>
    </xf>
    <xf numFmtId="0" fontId="55" fillId="53" borderId="0" xfId="192" applyFont="1" applyFill="1" applyBorder="1" applyAlignment="1">
      <alignment vertical="center"/>
    </xf>
    <xf numFmtId="0" fontId="55" fillId="53" borderId="0" xfId="192" applyFont="1" applyFill="1" applyBorder="1" applyAlignment="1">
      <alignment vertical="center" wrapText="1"/>
    </xf>
    <xf numFmtId="0" fontId="55" fillId="0" borderId="0" xfId="192" applyFont="1" applyBorder="1" applyAlignment="1">
      <alignment vertical="center"/>
    </xf>
    <xf numFmtId="0" fontId="56" fillId="53" borderId="0" xfId="192" applyFont="1" applyFill="1" applyBorder="1" applyAlignment="1">
      <alignment vertical="center" wrapText="1"/>
    </xf>
    <xf numFmtId="0" fontId="55" fillId="0" borderId="0" xfId="192" applyFont="1" applyBorder="1" applyAlignment="1">
      <alignment vertical="center" wrapText="1"/>
    </xf>
    <xf numFmtId="0" fontId="55" fillId="0" borderId="0" xfId="192" applyFont="1" applyFill="1" applyBorder="1" applyAlignment="1">
      <alignment vertical="center" wrapText="1"/>
    </xf>
    <xf numFmtId="0" fontId="57" fillId="53" borderId="0" xfId="192" applyFont="1" applyFill="1" applyBorder="1" applyAlignment="1">
      <alignment vertical="center" wrapText="1"/>
    </xf>
    <xf numFmtId="0" fontId="58" fillId="53" borderId="0" xfId="192" applyFont="1" applyFill="1" applyBorder="1" applyAlignment="1">
      <alignment horizontal="left" vertical="center" wrapText="1"/>
    </xf>
    <xf numFmtId="0" fontId="55" fillId="55" borderId="0" xfId="0" applyFont="1" applyFill="1" applyAlignment="1"/>
    <xf numFmtId="0" fontId="59" fillId="0" borderId="0" xfId="0" applyFont="1"/>
    <xf numFmtId="0" fontId="60" fillId="55" borderId="0" xfId="0" applyFont="1" applyFill="1" applyAlignment="1"/>
    <xf numFmtId="0" fontId="59" fillId="55" borderId="0" xfId="0" applyFont="1" applyFill="1"/>
    <xf numFmtId="0" fontId="56" fillId="0" borderId="0" xfId="192" applyFont="1" applyAlignment="1">
      <alignment vertical="center"/>
    </xf>
    <xf numFmtId="0" fontId="61" fillId="0" borderId="0" xfId="192" applyFont="1" applyAlignment="1">
      <alignment vertical="center"/>
    </xf>
    <xf numFmtId="0" fontId="32" fillId="0" borderId="10" xfId="0" applyFont="1" applyBorder="1" applyAlignment="1">
      <alignment vertical="top"/>
    </xf>
    <xf numFmtId="0" fontId="32" fillId="0" borderId="10" xfId="0" applyFont="1" applyBorder="1" applyAlignment="1">
      <alignment horizontal="center" vertical="top"/>
    </xf>
    <xf numFmtId="0" fontId="32" fillId="0" borderId="0" xfId="0" applyFont="1" applyAlignment="1">
      <alignment vertical="top"/>
    </xf>
    <xf numFmtId="0" fontId="32" fillId="0" borderId="0" xfId="0" applyFont="1" applyAlignment="1">
      <alignment horizontal="center" vertical="top"/>
    </xf>
    <xf numFmtId="1" fontId="37" fillId="0" borderId="0" xfId="0" applyNumberFormat="1" applyFont="1" applyAlignment="1" applyProtection="1">
      <alignment horizontal="left" vertical="top"/>
    </xf>
    <xf numFmtId="0" fontId="37" fillId="0" borderId="0" xfId="0" applyFont="1" applyAlignment="1" applyProtection="1">
      <alignment horizontal="left" vertical="top"/>
    </xf>
    <xf numFmtId="0" fontId="37" fillId="0" borderId="0" xfId="0" applyFont="1" applyAlignment="1">
      <alignment horizontal="center" vertical="top"/>
    </xf>
    <xf numFmtId="0" fontId="37" fillId="0" borderId="0" xfId="0" applyFont="1" applyAlignment="1">
      <alignment vertical="top"/>
    </xf>
    <xf numFmtId="0" fontId="51" fillId="0" borderId="10" xfId="0" applyFont="1" applyFill="1" applyBorder="1" applyAlignment="1" applyProtection="1">
      <alignment vertical="top"/>
    </xf>
    <xf numFmtId="0" fontId="51" fillId="0" borderId="10" xfId="246" applyFont="1" applyFill="1" applyBorder="1" applyAlignment="1" applyProtection="1">
      <alignment horizontal="left" vertical="top" wrapText="1"/>
    </xf>
    <xf numFmtId="0" fontId="51" fillId="0" borderId="10" xfId="246" applyFont="1" applyFill="1" applyBorder="1" applyAlignment="1" applyProtection="1">
      <alignment vertical="top" wrapText="1"/>
    </xf>
    <xf numFmtId="0" fontId="51" fillId="0" borderId="10" xfId="245" applyFont="1" applyFill="1" applyBorder="1" applyAlignment="1" applyProtection="1">
      <alignment horizontal="left" vertical="top" wrapText="1"/>
    </xf>
    <xf numFmtId="0" fontId="51" fillId="0" borderId="10" xfId="246" applyNumberFormat="1" applyFont="1" applyFill="1" applyBorder="1" applyAlignment="1" applyProtection="1">
      <alignment horizontal="left" vertical="top" wrapText="1"/>
    </xf>
    <xf numFmtId="43" fontId="51" fillId="0" borderId="10" xfId="121" applyFont="1" applyFill="1" applyBorder="1" applyAlignment="1" applyProtection="1">
      <alignment horizontal="right" vertical="top" wrapText="1"/>
      <protection locked="0"/>
    </xf>
    <xf numFmtId="165" fontId="51" fillId="0" borderId="10" xfId="256" applyNumberFormat="1" applyFont="1" applyFill="1" applyBorder="1" applyAlignment="1" applyProtection="1">
      <alignment horizontal="right" vertical="top" wrapText="1"/>
    </xf>
    <xf numFmtId="43" fontId="51" fillId="0" borderId="10" xfId="121" applyFont="1" applyFill="1" applyBorder="1" applyAlignment="1" applyProtection="1">
      <alignment horizontal="right" vertical="top" wrapText="1"/>
    </xf>
    <xf numFmtId="43" fontId="51" fillId="0" borderId="10" xfId="121" applyFont="1" applyFill="1" applyBorder="1" applyAlignment="1" applyProtection="1">
      <alignment horizontal="center" vertical="top" wrapText="1"/>
    </xf>
    <xf numFmtId="0" fontId="37" fillId="0" borderId="0" xfId="0" applyFont="1" applyFill="1" applyAlignment="1">
      <alignment vertical="top"/>
    </xf>
    <xf numFmtId="0" fontId="63" fillId="0" borderId="10" xfId="0" applyFont="1" applyFill="1" applyBorder="1" applyAlignment="1" applyProtection="1">
      <alignment vertical="top"/>
    </xf>
    <xf numFmtId="0" fontId="63" fillId="0" borderId="10" xfId="246" applyFont="1" applyFill="1" applyBorder="1" applyAlignment="1" applyProtection="1">
      <alignment horizontal="left" vertical="top" wrapText="1"/>
    </xf>
    <xf numFmtId="0" fontId="62" fillId="0" borderId="10" xfId="246" applyFont="1" applyFill="1" applyBorder="1" applyAlignment="1" applyProtection="1">
      <alignment horizontal="left" vertical="top" wrapText="1"/>
    </xf>
    <xf numFmtId="43" fontId="63" fillId="0" borderId="10" xfId="121" applyFont="1" applyFill="1" applyBorder="1" applyAlignment="1" applyProtection="1">
      <alignment horizontal="right" vertical="top" wrapText="1"/>
      <protection locked="0"/>
    </xf>
    <xf numFmtId="165" fontId="63" fillId="0" borderId="10" xfId="256" applyNumberFormat="1" applyFont="1" applyFill="1" applyBorder="1" applyAlignment="1" applyProtection="1">
      <alignment horizontal="right" vertical="top" wrapText="1"/>
    </xf>
    <xf numFmtId="43" fontId="63" fillId="0" borderId="10" xfId="121" applyFont="1" applyFill="1" applyBorder="1" applyAlignment="1" applyProtection="1">
      <alignment horizontal="right" vertical="top" wrapText="1"/>
    </xf>
    <xf numFmtId="43" fontId="62" fillId="0" borderId="10" xfId="121" applyFont="1" applyFill="1" applyBorder="1" applyAlignment="1" applyProtection="1">
      <alignment horizontal="center" vertical="top" wrapText="1"/>
    </xf>
    <xf numFmtId="43" fontId="62" fillId="0" borderId="10" xfId="121" applyFont="1" applyFill="1" applyBorder="1" applyAlignment="1" applyProtection="1">
      <alignment horizontal="right" vertical="top" wrapText="1"/>
    </xf>
    <xf numFmtId="0" fontId="65" fillId="0" borderId="0" xfId="0" applyFont="1" applyFill="1" applyAlignment="1">
      <alignment vertical="top"/>
    </xf>
    <xf numFmtId="0" fontId="51" fillId="0" borderId="0" xfId="246" applyFont="1" applyFill="1" applyBorder="1" applyAlignment="1" applyProtection="1">
      <alignment vertical="top" wrapText="1"/>
    </xf>
    <xf numFmtId="0" fontId="51" fillId="0" borderId="10" xfId="0" applyFont="1" applyFill="1" applyBorder="1" applyAlignment="1" applyProtection="1">
      <alignment horizontal="left" vertical="top"/>
    </xf>
    <xf numFmtId="0" fontId="62" fillId="0" borderId="10" xfId="0" applyFont="1" applyFill="1" applyBorder="1" applyAlignment="1" applyProtection="1">
      <alignment horizontal="left" vertical="top"/>
    </xf>
    <xf numFmtId="0" fontId="62" fillId="0" borderId="10" xfId="246" applyFont="1" applyFill="1" applyBorder="1" applyAlignment="1" applyProtection="1">
      <alignment vertical="top" wrapText="1"/>
    </xf>
    <xf numFmtId="0" fontId="63" fillId="0" borderId="10" xfId="0" applyFont="1" applyFill="1" applyBorder="1" applyAlignment="1" applyProtection="1">
      <alignment horizontal="left" vertical="top"/>
    </xf>
    <xf numFmtId="0" fontId="62" fillId="0" borderId="10" xfId="0" applyFont="1" applyFill="1" applyBorder="1" applyAlignment="1" applyProtection="1">
      <alignment vertical="top"/>
    </xf>
    <xf numFmtId="43" fontId="62" fillId="0" borderId="10" xfId="121" applyFont="1" applyFill="1" applyBorder="1" applyAlignment="1" applyProtection="1">
      <alignment horizontal="right" vertical="top" wrapText="1"/>
      <protection locked="0"/>
    </xf>
    <xf numFmtId="165" fontId="62" fillId="0" borderId="10" xfId="256" applyNumberFormat="1" applyFont="1" applyFill="1" applyBorder="1" applyAlignment="1" applyProtection="1">
      <alignment horizontal="right" vertical="top" wrapText="1"/>
    </xf>
    <xf numFmtId="0" fontId="51" fillId="0" borderId="22" xfId="0" applyFont="1" applyFill="1" applyBorder="1" applyAlignment="1" applyProtection="1">
      <alignment horizontal="left" vertical="top"/>
    </xf>
    <xf numFmtId="0" fontId="51" fillId="0" borderId="22" xfId="246" applyFont="1" applyFill="1" applyBorder="1" applyAlignment="1" applyProtection="1">
      <alignment horizontal="left" vertical="top" wrapText="1"/>
    </xf>
    <xf numFmtId="0" fontId="51" fillId="0" borderId="22" xfId="246" applyFont="1" applyFill="1" applyBorder="1" applyAlignment="1" applyProtection="1">
      <alignment vertical="top" wrapText="1"/>
    </xf>
    <xf numFmtId="0" fontId="51" fillId="0" borderId="22" xfId="245" applyFont="1" applyFill="1" applyBorder="1" applyAlignment="1" applyProtection="1">
      <alignment horizontal="left" vertical="top" wrapText="1"/>
    </xf>
    <xf numFmtId="0" fontId="64" fillId="54" borderId="10" xfId="246" applyFont="1" applyFill="1" applyBorder="1" applyAlignment="1" applyProtection="1">
      <alignment horizontal="left" vertical="top" wrapText="1"/>
    </xf>
    <xf numFmtId="0" fontId="64" fillId="54" borderId="10" xfId="0" applyFont="1" applyFill="1" applyBorder="1" applyAlignment="1" applyProtection="1">
      <alignment horizontal="left" vertical="top"/>
    </xf>
    <xf numFmtId="43" fontId="63" fillId="0" borderId="10" xfId="121" applyFont="1" applyFill="1" applyBorder="1" applyAlignment="1" applyProtection="1">
      <alignment horizontal="center" vertical="top" wrapText="1"/>
    </xf>
    <xf numFmtId="0" fontId="66" fillId="0" borderId="0" xfId="0" applyFont="1" applyFill="1" applyAlignment="1">
      <alignment vertical="top"/>
    </xf>
    <xf numFmtId="0" fontId="51" fillId="0" borderId="10" xfId="0" applyFont="1" applyFill="1" applyBorder="1" applyAlignment="1" applyProtection="1">
      <alignment horizontal="left" vertical="top" wrapText="1"/>
    </xf>
    <xf numFmtId="0" fontId="51" fillId="0" borderId="10" xfId="212" applyNumberFormat="1" applyFont="1" applyFill="1" applyBorder="1" applyAlignment="1" applyProtection="1">
      <alignment horizontal="left" vertical="top"/>
    </xf>
    <xf numFmtId="0" fontId="62" fillId="0" borderId="10" xfId="245" applyFont="1" applyFill="1" applyBorder="1" applyAlignment="1" applyProtection="1">
      <alignment horizontal="left" vertical="top" wrapText="1"/>
    </xf>
    <xf numFmtId="0" fontId="64" fillId="54" borderId="10" xfId="0" applyFont="1" applyFill="1" applyBorder="1" applyAlignment="1" applyProtection="1">
      <alignment vertical="top"/>
    </xf>
    <xf numFmtId="0" fontId="62" fillId="54" borderId="10" xfId="246" applyFont="1" applyFill="1" applyBorder="1" applyAlignment="1" applyProtection="1">
      <alignment horizontal="left" vertical="top" wrapText="1"/>
    </xf>
    <xf numFmtId="0" fontId="64" fillId="0" borderId="10" xfId="0" applyFont="1" applyFill="1" applyBorder="1" applyAlignment="1" applyProtection="1">
      <alignment vertical="top"/>
    </xf>
    <xf numFmtId="0" fontId="64" fillId="0" borderId="10" xfId="0" applyFont="1" applyFill="1" applyBorder="1" applyAlignment="1" applyProtection="1">
      <alignment horizontal="left" vertical="top"/>
    </xf>
    <xf numFmtId="43" fontId="64" fillId="0" borderId="10" xfId="121" applyFont="1" applyFill="1" applyBorder="1" applyAlignment="1" applyProtection="1">
      <alignment horizontal="right" vertical="top" wrapText="1"/>
      <protection locked="0"/>
    </xf>
    <xf numFmtId="165" fontId="64" fillId="0" borderId="10" xfId="256" applyNumberFormat="1" applyFont="1" applyFill="1" applyBorder="1" applyAlignment="1" applyProtection="1">
      <alignment horizontal="right" vertical="top" wrapText="1"/>
    </xf>
    <xf numFmtId="43" fontId="64" fillId="0" borderId="10" xfId="121" applyFont="1" applyFill="1" applyBorder="1" applyAlignment="1" applyProtection="1">
      <alignment horizontal="right" vertical="top" wrapText="1"/>
    </xf>
    <xf numFmtId="43" fontId="64" fillId="0" borderId="10" xfId="121" applyFont="1" applyFill="1" applyBorder="1" applyAlignment="1" applyProtection="1">
      <alignment horizontal="center" vertical="top" wrapText="1"/>
    </xf>
    <xf numFmtId="0" fontId="67" fillId="0" borderId="0" xfId="0" applyFont="1" applyFill="1" applyAlignment="1">
      <alignment vertical="top"/>
    </xf>
    <xf numFmtId="0" fontId="62" fillId="54" borderId="10" xfId="0" applyFont="1" applyFill="1" applyBorder="1" applyAlignment="1" applyProtection="1">
      <alignment horizontal="left" vertical="top"/>
    </xf>
    <xf numFmtId="0" fontId="62" fillId="0" borderId="10" xfId="246" applyNumberFormat="1" applyFont="1" applyFill="1" applyBorder="1" applyAlignment="1" applyProtection="1">
      <alignment horizontal="left" vertical="top" wrapText="1"/>
    </xf>
    <xf numFmtId="43" fontId="64" fillId="54" borderId="10" xfId="121" applyFont="1" applyFill="1" applyBorder="1" applyAlignment="1" applyProtection="1">
      <alignment horizontal="right" vertical="top" wrapText="1"/>
      <protection locked="0"/>
    </xf>
    <xf numFmtId="0" fontId="7" fillId="0" borderId="10" xfId="0" applyFont="1" applyFill="1" applyBorder="1" applyAlignment="1" applyProtection="1">
      <alignment vertical="top"/>
    </xf>
    <xf numFmtId="0" fontId="7" fillId="0" borderId="10" xfId="0" applyFont="1" applyFill="1" applyBorder="1" applyAlignment="1" applyProtection="1">
      <alignment horizontal="left" vertical="top"/>
    </xf>
    <xf numFmtId="43" fontId="7" fillId="0" borderId="10" xfId="121" applyFont="1" applyFill="1" applyBorder="1" applyAlignment="1" applyProtection="1">
      <alignment horizontal="right" vertical="top" wrapText="1"/>
      <protection locked="0"/>
    </xf>
    <xf numFmtId="165" fontId="7" fillId="0" borderId="10" xfId="256" applyNumberFormat="1" applyFont="1" applyFill="1" applyBorder="1" applyAlignment="1" applyProtection="1">
      <alignment horizontal="right" vertical="top" wrapText="1"/>
    </xf>
    <xf numFmtId="43" fontId="7" fillId="0" borderId="10" xfId="121" applyFont="1" applyFill="1" applyBorder="1" applyAlignment="1" applyProtection="1">
      <alignment horizontal="center" vertical="top" wrapText="1"/>
    </xf>
    <xf numFmtId="43" fontId="7" fillId="0" borderId="10" xfId="121" applyFont="1" applyFill="1" applyBorder="1" applyAlignment="1" applyProtection="1">
      <alignment horizontal="right" vertical="top" wrapText="1"/>
    </xf>
    <xf numFmtId="0" fontId="7" fillId="0" borderId="0" xfId="0" applyFont="1" applyFill="1" applyAlignment="1">
      <alignment vertical="top"/>
    </xf>
    <xf numFmtId="0" fontId="70" fillId="0" borderId="0" xfId="0" applyFont="1" applyFill="1" applyAlignment="1">
      <alignment vertical="top"/>
    </xf>
    <xf numFmtId="0" fontId="69" fillId="0" borderId="10" xfId="0" applyFont="1" applyFill="1" applyBorder="1" applyAlignment="1" applyProtection="1">
      <alignment horizontal="left" vertical="top"/>
    </xf>
    <xf numFmtId="0" fontId="51" fillId="0" borderId="10" xfId="246" applyFont="1" applyFill="1" applyBorder="1" applyAlignment="1" applyProtection="1">
      <alignment vertical="top"/>
    </xf>
    <xf numFmtId="0" fontId="64" fillId="54" borderId="10" xfId="246" applyNumberFormat="1" applyFont="1" applyFill="1" applyBorder="1" applyAlignment="1" applyProtection="1">
      <alignment horizontal="left" vertical="top" wrapText="1"/>
    </xf>
    <xf numFmtId="0" fontId="62" fillId="0" borderId="10" xfId="0" applyFont="1" applyFill="1" applyBorder="1" applyAlignment="1" applyProtection="1">
      <alignment horizontal="left" vertical="top" wrapText="1"/>
    </xf>
    <xf numFmtId="0" fontId="51" fillId="0" borderId="10" xfId="242" applyFont="1" applyFill="1" applyBorder="1" applyAlignment="1" applyProtection="1">
      <alignment horizontal="left" vertical="top"/>
    </xf>
    <xf numFmtId="0" fontId="51" fillId="0" borderId="10" xfId="246" applyFont="1" applyFill="1" applyBorder="1" applyAlignment="1" applyProtection="1">
      <alignment horizontal="left" vertical="top"/>
    </xf>
    <xf numFmtId="0" fontId="51" fillId="0" borderId="10" xfId="242" applyNumberFormat="1" applyFont="1" applyFill="1" applyBorder="1" applyAlignment="1" applyProtection="1">
      <alignment horizontal="left" vertical="top"/>
    </xf>
    <xf numFmtId="0" fontId="62" fillId="54" borderId="10" xfId="242" applyFont="1" applyFill="1" applyBorder="1" applyAlignment="1" applyProtection="1">
      <alignment horizontal="left" vertical="top"/>
    </xf>
    <xf numFmtId="0" fontId="62" fillId="0" borderId="10" xfId="242" applyFont="1" applyFill="1" applyBorder="1" applyAlignment="1" applyProtection="1">
      <alignment horizontal="left" vertical="top"/>
    </xf>
    <xf numFmtId="0" fontId="62" fillId="0" borderId="10" xfId="242" applyNumberFormat="1" applyFont="1" applyFill="1" applyBorder="1" applyAlignment="1" applyProtection="1">
      <alignment horizontal="left" vertical="top"/>
    </xf>
    <xf numFmtId="0" fontId="64" fillId="54" borderId="10" xfId="242" applyFont="1" applyFill="1" applyBorder="1" applyAlignment="1" applyProtection="1">
      <alignment horizontal="left" vertical="top"/>
    </xf>
    <xf numFmtId="0" fontId="64" fillId="0" borderId="10" xfId="246" applyNumberFormat="1" applyFont="1" applyFill="1" applyBorder="1" applyAlignment="1" applyProtection="1">
      <alignment horizontal="left" vertical="top" wrapText="1"/>
    </xf>
    <xf numFmtId="0" fontId="37" fillId="0" borderId="0" xfId="0" applyFont="1" applyFill="1" applyBorder="1" applyAlignment="1">
      <alignment vertical="top"/>
    </xf>
    <xf numFmtId="0" fontId="51" fillId="0" borderId="11" xfId="0" applyFont="1" applyFill="1" applyBorder="1" applyAlignment="1" applyProtection="1">
      <alignment vertical="top"/>
    </xf>
    <xf numFmtId="0" fontId="51" fillId="0" borderId="11" xfId="0" applyFont="1" applyFill="1" applyBorder="1" applyAlignment="1" applyProtection="1">
      <alignment horizontal="left" vertical="top"/>
    </xf>
    <xf numFmtId="43" fontId="51" fillId="0" borderId="11" xfId="121" applyFont="1" applyFill="1" applyBorder="1" applyAlignment="1" applyProtection="1">
      <alignment horizontal="right" vertical="top" wrapText="1"/>
      <protection locked="0"/>
    </xf>
    <xf numFmtId="165" fontId="51" fillId="0" borderId="11" xfId="256" applyNumberFormat="1" applyFont="1" applyFill="1" applyBorder="1" applyAlignment="1" applyProtection="1">
      <alignment horizontal="right" vertical="top" wrapText="1"/>
    </xf>
    <xf numFmtId="43" fontId="51" fillId="0" borderId="11" xfId="121" applyFont="1" applyFill="1" applyBorder="1" applyAlignment="1" applyProtection="1">
      <alignment horizontal="right" vertical="top" wrapText="1"/>
    </xf>
    <xf numFmtId="43" fontId="51" fillId="0" borderId="11" xfId="121" applyFont="1" applyFill="1" applyBorder="1" applyAlignment="1" applyProtection="1">
      <alignment horizontal="center" vertical="top" wrapText="1"/>
    </xf>
    <xf numFmtId="0" fontId="37" fillId="0" borderId="12" xfId="0" applyFont="1" applyFill="1" applyBorder="1" applyAlignment="1">
      <alignment vertical="top"/>
    </xf>
    <xf numFmtId="1" fontId="37" fillId="0" borderId="0" xfId="0" applyNumberFormat="1" applyFont="1" applyFill="1" applyAlignment="1" applyProtection="1">
      <alignment horizontal="left" vertical="top"/>
    </xf>
    <xf numFmtId="0" fontId="37" fillId="0" borderId="0" xfId="0" applyFont="1" applyFill="1" applyAlignment="1" applyProtection="1">
      <alignment horizontal="left" vertical="top"/>
    </xf>
    <xf numFmtId="43" fontId="53" fillId="0" borderId="0" xfId="0" applyNumberFormat="1" applyFont="1" applyFill="1" applyAlignment="1">
      <alignment horizontal="center" vertical="top"/>
    </xf>
    <xf numFmtId="1" fontId="37" fillId="0" borderId="0" xfId="0" applyNumberFormat="1" applyFont="1" applyBorder="1" applyAlignment="1" applyProtection="1">
      <alignment horizontal="left" vertical="top"/>
    </xf>
    <xf numFmtId="0" fontId="37" fillId="0" borderId="0" xfId="0" applyFont="1" applyBorder="1" applyAlignment="1" applyProtection="1">
      <alignment horizontal="left" vertical="top"/>
    </xf>
    <xf numFmtId="0" fontId="37" fillId="0" borderId="0" xfId="0" applyFont="1" applyBorder="1" applyAlignment="1">
      <alignment horizontal="center" vertical="top"/>
    </xf>
    <xf numFmtId="0" fontId="37" fillId="0" borderId="0" xfId="0" applyFont="1" applyBorder="1" applyAlignment="1">
      <alignment vertical="top"/>
    </xf>
    <xf numFmtId="0" fontId="51" fillId="0" borderId="0" xfId="246" applyNumberFormat="1" applyFont="1" applyFill="1" applyBorder="1" applyAlignment="1" applyProtection="1">
      <alignment horizontal="left" vertical="top" wrapText="1"/>
    </xf>
    <xf numFmtId="0" fontId="51" fillId="0" borderId="0" xfId="246" applyFont="1" applyFill="1" applyBorder="1" applyAlignment="1" applyProtection="1">
      <alignment horizontal="left" vertical="top" wrapText="1"/>
    </xf>
    <xf numFmtId="0" fontId="51" fillId="0" borderId="0" xfId="0" applyFont="1" applyFill="1" applyBorder="1" applyAlignment="1" applyProtection="1">
      <alignment vertical="top"/>
    </xf>
    <xf numFmtId="0" fontId="51" fillId="0" borderId="0" xfId="0" applyFont="1" applyFill="1" applyBorder="1" applyAlignment="1" applyProtection="1">
      <alignment horizontal="left" vertical="top"/>
    </xf>
    <xf numFmtId="0" fontId="69" fillId="0" borderId="10" xfId="242" applyFont="1" applyFill="1" applyBorder="1" applyAlignment="1" applyProtection="1">
      <alignment horizontal="left" vertical="top"/>
    </xf>
    <xf numFmtId="0" fontId="51" fillId="0" borderId="0" xfId="245" applyFont="1" applyFill="1" applyBorder="1" applyAlignment="1" applyProtection="1">
      <alignment horizontal="left" vertical="top" wrapText="1"/>
    </xf>
    <xf numFmtId="0" fontId="64" fillId="54" borderId="0" xfId="246" applyFont="1" applyFill="1" applyBorder="1" applyAlignment="1" applyProtection="1">
      <alignment horizontal="left" vertical="top" wrapText="1"/>
    </xf>
    <xf numFmtId="0" fontId="62" fillId="0" borderId="0" xfId="246" applyFont="1" applyFill="1" applyBorder="1" applyAlignment="1" applyProtection="1">
      <alignment horizontal="left" vertical="top" wrapText="1"/>
    </xf>
    <xf numFmtId="49" fontId="73" fillId="19" borderId="10" xfId="246" applyNumberFormat="1" applyFont="1" applyFill="1" applyBorder="1" applyAlignment="1" applyProtection="1">
      <alignment horizontal="center" vertical="center" wrapText="1"/>
    </xf>
    <xf numFmtId="0" fontId="73" fillId="19" borderId="10" xfId="246" applyFont="1" applyFill="1" applyBorder="1" applyAlignment="1" applyProtection="1">
      <alignment horizontal="center" vertical="center" wrapText="1"/>
    </xf>
    <xf numFmtId="0" fontId="73" fillId="57" borderId="10" xfId="246" applyFont="1" applyFill="1" applyBorder="1" applyAlignment="1" applyProtection="1">
      <alignment horizontal="center" vertical="center" wrapText="1"/>
    </xf>
    <xf numFmtId="0" fontId="73" fillId="58" borderId="10" xfId="196" applyFont="1" applyFill="1" applyBorder="1" applyAlignment="1" applyProtection="1">
      <alignment horizontal="center" vertical="center" wrapText="1"/>
    </xf>
    <xf numFmtId="164" fontId="73" fillId="51" borderId="10" xfId="246" applyNumberFormat="1" applyFont="1" applyFill="1" applyBorder="1" applyAlignment="1" applyProtection="1">
      <alignment horizontal="center" vertical="center" wrapText="1"/>
    </xf>
    <xf numFmtId="164" fontId="73" fillId="52" borderId="10" xfId="246" applyNumberFormat="1" applyFont="1" applyFill="1" applyBorder="1" applyAlignment="1" applyProtection="1">
      <alignment horizontal="center" vertical="center" wrapText="1"/>
    </xf>
    <xf numFmtId="164" fontId="73" fillId="51" borderId="10" xfId="246" quotePrefix="1" applyNumberFormat="1" applyFont="1" applyFill="1" applyBorder="1" applyAlignment="1" applyProtection="1">
      <alignment horizontal="center" vertical="center" wrapText="1"/>
    </xf>
    <xf numFmtId="8" fontId="73" fillId="59" borderId="10" xfId="246" applyNumberFormat="1" applyFont="1" applyFill="1" applyBorder="1" applyAlignment="1" applyProtection="1">
      <alignment horizontal="center" vertical="center" wrapText="1"/>
    </xf>
    <xf numFmtId="8" fontId="73" fillId="0" borderId="10" xfId="246" applyNumberFormat="1" applyFont="1" applyFill="1" applyBorder="1" applyAlignment="1" applyProtection="1">
      <alignment horizontal="center" wrapText="1"/>
    </xf>
    <xf numFmtId="8" fontId="73" fillId="0" borderId="10" xfId="278" applyNumberFormat="1" applyFont="1" applyBorder="1" applyAlignment="1">
      <alignment horizontal="center" wrapText="1"/>
    </xf>
    <xf numFmtId="43" fontId="73" fillId="0" borderId="10" xfId="121" applyFont="1" applyBorder="1" applyAlignment="1">
      <alignment horizontal="center" wrapText="1"/>
    </xf>
    <xf numFmtId="8" fontId="73" fillId="0" borderId="10" xfId="0" applyNumberFormat="1" applyFont="1" applyBorder="1" applyAlignment="1">
      <alignment horizontal="center" wrapText="1"/>
    </xf>
    <xf numFmtId="8" fontId="73" fillId="0" borderId="10" xfId="0" applyNumberFormat="1" applyFont="1" applyFill="1" applyBorder="1" applyAlignment="1">
      <alignment horizontal="center" wrapText="1"/>
    </xf>
    <xf numFmtId="3" fontId="74" fillId="0" borderId="10" xfId="212" applyNumberFormat="1" applyFont="1" applyBorder="1" applyAlignment="1">
      <alignment horizontal="center" wrapText="1"/>
    </xf>
    <xf numFmtId="8" fontId="74" fillId="0" borderId="10" xfId="0" applyNumberFormat="1" applyFont="1" applyBorder="1" applyAlignment="1">
      <alignment horizontal="center" wrapText="1"/>
    </xf>
    <xf numFmtId="0" fontId="7" fillId="0" borderId="0" xfId="0" applyFont="1" applyAlignment="1">
      <alignment horizontal="center"/>
    </xf>
    <xf numFmtId="166" fontId="37" fillId="0" borderId="0" xfId="0" applyNumberFormat="1" applyFont="1" applyFill="1" applyAlignment="1">
      <alignment vertical="top"/>
    </xf>
    <xf numFmtId="0" fontId="37" fillId="0" borderId="10" xfId="0" applyFont="1" applyFill="1" applyBorder="1" applyAlignment="1">
      <alignment vertical="top"/>
    </xf>
    <xf numFmtId="166" fontId="73" fillId="0" borderId="0" xfId="278" applyNumberFormat="1" applyFont="1" applyFill="1" applyBorder="1" applyAlignment="1" applyProtection="1">
      <alignment horizontal="right" vertical="center" wrapText="1"/>
    </xf>
    <xf numFmtId="0" fontId="78" fillId="0" borderId="0" xfId="0" applyFont="1" applyFill="1" applyAlignment="1">
      <alignment vertical="top"/>
    </xf>
    <xf numFmtId="43" fontId="51" fillId="60" borderId="10" xfId="121" applyFont="1" applyFill="1" applyBorder="1" applyAlignment="1" applyProtection="1">
      <alignment horizontal="center" vertical="top" wrapText="1"/>
    </xf>
    <xf numFmtId="0" fontId="79" fillId="0" borderId="10" xfId="0" applyFont="1" applyFill="1" applyBorder="1" applyAlignment="1" applyProtection="1">
      <alignment vertical="top"/>
    </xf>
    <xf numFmtId="0" fontId="79" fillId="0" borderId="10" xfId="0" applyFont="1" applyFill="1" applyBorder="1" applyAlignment="1" applyProtection="1">
      <alignment horizontal="left" vertical="top"/>
    </xf>
    <xf numFmtId="0" fontId="79" fillId="0" borderId="10" xfId="246" applyFont="1" applyFill="1" applyBorder="1" applyAlignment="1" applyProtection="1">
      <alignment horizontal="left" vertical="top" wrapText="1"/>
    </xf>
    <xf numFmtId="0" fontId="79" fillId="0" borderId="10" xfId="245" applyFont="1" applyFill="1" applyBorder="1" applyAlignment="1" applyProtection="1">
      <alignment horizontal="left" vertical="top" wrapText="1"/>
    </xf>
    <xf numFmtId="0" fontId="79" fillId="0" borderId="10" xfId="246" applyNumberFormat="1" applyFont="1" applyFill="1" applyBorder="1" applyAlignment="1" applyProtection="1">
      <alignment horizontal="left" vertical="top" wrapText="1"/>
    </xf>
    <xf numFmtId="43" fontId="79" fillId="0" borderId="10" xfId="121" applyFont="1" applyFill="1" applyBorder="1" applyAlignment="1" applyProtection="1">
      <alignment horizontal="right" vertical="top" wrapText="1"/>
      <protection locked="0"/>
    </xf>
    <xf numFmtId="165" fontId="79" fillId="0" borderId="10" xfId="256" applyNumberFormat="1" applyFont="1" applyFill="1" applyBorder="1" applyAlignment="1" applyProtection="1">
      <alignment horizontal="right" vertical="top" wrapText="1"/>
    </xf>
    <xf numFmtId="43" fontId="79" fillId="0" borderId="10" xfId="121" applyFont="1" applyFill="1" applyBorder="1" applyAlignment="1" applyProtection="1">
      <alignment horizontal="right" vertical="top" wrapText="1"/>
    </xf>
    <xf numFmtId="43" fontId="79" fillId="0" borderId="10" xfId="121" applyFont="1" applyFill="1" applyBorder="1" applyAlignment="1" applyProtection="1">
      <alignment horizontal="center" vertical="top" wrapText="1"/>
    </xf>
    <xf numFmtId="0" fontId="80" fillId="0" borderId="0" xfId="0" applyFont="1" applyFill="1" applyAlignment="1">
      <alignment vertical="top"/>
    </xf>
    <xf numFmtId="0" fontId="81" fillId="0" borderId="10" xfId="0" applyFont="1" applyFill="1" applyBorder="1" applyAlignment="1" applyProtection="1">
      <alignment vertical="top"/>
    </xf>
    <xf numFmtId="0" fontId="81" fillId="0" borderId="10" xfId="246" applyFont="1" applyFill="1" applyBorder="1" applyAlignment="1" applyProtection="1">
      <alignment horizontal="left" vertical="top" wrapText="1"/>
    </xf>
    <xf numFmtId="0" fontId="81" fillId="0" borderId="10" xfId="246" applyFont="1" applyFill="1" applyBorder="1" applyAlignment="1" applyProtection="1">
      <alignment vertical="top" wrapText="1"/>
    </xf>
    <xf numFmtId="43" fontId="81" fillId="0" borderId="10" xfId="121" applyFont="1" applyFill="1" applyBorder="1" applyAlignment="1" applyProtection="1">
      <alignment horizontal="right" vertical="top" wrapText="1"/>
      <protection locked="0"/>
    </xf>
    <xf numFmtId="165" fontId="81" fillId="0" borderId="10" xfId="256" applyNumberFormat="1" applyFont="1" applyFill="1" applyBorder="1" applyAlignment="1" applyProtection="1">
      <alignment horizontal="right" vertical="top" wrapText="1"/>
    </xf>
    <xf numFmtId="43" fontId="81" fillId="0" borderId="10" xfId="121" applyFont="1" applyFill="1" applyBorder="1" applyAlignment="1" applyProtection="1">
      <alignment horizontal="right" vertical="top" wrapText="1"/>
    </xf>
    <xf numFmtId="43" fontId="81" fillId="0" borderId="10" xfId="121" applyFont="1" applyFill="1" applyBorder="1" applyAlignment="1" applyProtection="1">
      <alignment horizontal="center" vertical="top" wrapText="1"/>
    </xf>
    <xf numFmtId="0" fontId="82" fillId="0" borderId="0" xfId="0" applyFont="1" applyFill="1" applyAlignment="1">
      <alignment vertical="top"/>
    </xf>
    <xf numFmtId="0" fontId="81" fillId="0" borderId="10" xfId="245" applyFont="1" applyFill="1" applyBorder="1" applyAlignment="1" applyProtection="1">
      <alignment horizontal="left" vertical="top" wrapText="1"/>
    </xf>
    <xf numFmtId="0" fontId="83" fillId="54" borderId="10" xfId="246" applyFont="1" applyFill="1" applyBorder="1" applyAlignment="1" applyProtection="1">
      <alignment vertical="top" wrapText="1"/>
    </xf>
    <xf numFmtId="0" fontId="81" fillId="0" borderId="10" xfId="246" applyNumberFormat="1" applyFont="1" applyFill="1" applyBorder="1" applyAlignment="1" applyProtection="1">
      <alignment horizontal="left" vertical="top" wrapText="1"/>
    </xf>
    <xf numFmtId="0" fontId="83" fillId="56" borderId="10" xfId="246" applyFont="1" applyFill="1" applyBorder="1" applyAlignment="1" applyProtection="1">
      <alignment horizontal="left" vertical="top" wrapText="1"/>
    </xf>
    <xf numFmtId="0" fontId="72" fillId="0" borderId="10" xfId="0" applyFont="1" applyFill="1" applyBorder="1" applyAlignment="1" applyProtection="1">
      <alignment vertical="top"/>
    </xf>
    <xf numFmtId="0" fontId="72" fillId="0" borderId="10" xfId="0" applyFont="1" applyFill="1" applyBorder="1" applyAlignment="1" applyProtection="1">
      <alignment horizontal="left" vertical="top"/>
    </xf>
    <xf numFmtId="43" fontId="72" fillId="0" borderId="10" xfId="121" applyFont="1" applyFill="1" applyBorder="1" applyAlignment="1" applyProtection="1">
      <alignment horizontal="right" vertical="top" wrapText="1"/>
      <protection locked="0"/>
    </xf>
    <xf numFmtId="165" fontId="72" fillId="0" borderId="10" xfId="256" applyNumberFormat="1" applyFont="1" applyFill="1" applyBorder="1" applyAlignment="1" applyProtection="1">
      <alignment horizontal="right" vertical="top" wrapText="1"/>
    </xf>
    <xf numFmtId="43" fontId="72" fillId="0" borderId="10" xfId="121" applyFont="1" applyFill="1" applyBorder="1" applyAlignment="1" applyProtection="1">
      <alignment horizontal="right" vertical="top" wrapText="1"/>
    </xf>
    <xf numFmtId="43" fontId="72" fillId="0" borderId="10" xfId="121" applyFont="1" applyFill="1" applyBorder="1" applyAlignment="1" applyProtection="1">
      <alignment horizontal="center" vertical="top" wrapText="1"/>
    </xf>
    <xf numFmtId="0" fontId="84" fillId="0" borderId="0" xfId="0" applyFont="1" applyFill="1" applyAlignment="1">
      <alignment vertical="top"/>
    </xf>
    <xf numFmtId="0" fontId="85" fillId="0" borderId="10" xfId="0" applyFont="1" applyFill="1" applyBorder="1" applyAlignment="1" applyProtection="1">
      <alignment vertical="top"/>
    </xf>
    <xf numFmtId="0" fontId="85" fillId="0" borderId="10" xfId="242" applyFont="1" applyFill="1" applyBorder="1" applyAlignment="1" applyProtection="1">
      <alignment horizontal="left" vertical="top"/>
    </xf>
    <xf numFmtId="0" fontId="85" fillId="0" borderId="10" xfId="246" applyFont="1" applyFill="1" applyBorder="1" applyAlignment="1" applyProtection="1">
      <alignment vertical="top" wrapText="1"/>
    </xf>
    <xf numFmtId="0" fontId="85" fillId="0" borderId="10" xfId="246" applyFont="1" applyFill="1" applyBorder="1" applyAlignment="1" applyProtection="1">
      <alignment horizontal="left" vertical="top"/>
    </xf>
    <xf numFmtId="0" fontId="85" fillId="0" borderId="10" xfId="245" applyFont="1" applyFill="1" applyBorder="1" applyAlignment="1" applyProtection="1">
      <alignment horizontal="left" vertical="top" wrapText="1"/>
    </xf>
    <xf numFmtId="0" fontId="85" fillId="0" borderId="10" xfId="246" applyFont="1" applyFill="1" applyBorder="1" applyAlignment="1" applyProtection="1">
      <alignment horizontal="left" vertical="top" wrapText="1"/>
    </xf>
    <xf numFmtId="43" fontId="85" fillId="0" borderId="10" xfId="121" applyFont="1" applyFill="1" applyBorder="1" applyAlignment="1" applyProtection="1">
      <alignment horizontal="right" vertical="top" wrapText="1"/>
      <protection locked="0"/>
    </xf>
    <xf numFmtId="165" fontId="85" fillId="0" borderId="10" xfId="256" applyNumberFormat="1" applyFont="1" applyFill="1" applyBorder="1" applyAlignment="1" applyProtection="1">
      <alignment horizontal="right" vertical="top" wrapText="1"/>
    </xf>
    <xf numFmtId="43" fontId="85" fillId="0" borderId="10" xfId="121" applyFont="1" applyFill="1" applyBorder="1" applyAlignment="1" applyProtection="1">
      <alignment horizontal="right" vertical="top" wrapText="1"/>
    </xf>
    <xf numFmtId="43" fontId="85" fillId="0" borderId="10" xfId="121" applyFont="1" applyFill="1" applyBorder="1" applyAlignment="1" applyProtection="1">
      <alignment horizontal="center" vertical="top" wrapText="1"/>
    </xf>
    <xf numFmtId="0" fontId="86" fillId="0" borderId="0" xfId="0" applyFont="1" applyFill="1" applyAlignment="1">
      <alignment vertical="top"/>
    </xf>
    <xf numFmtId="0" fontId="85" fillId="54" borderId="10" xfId="242" applyFont="1" applyFill="1" applyBorder="1" applyAlignment="1" applyProtection="1">
      <alignment horizontal="left" vertical="top"/>
    </xf>
    <xf numFmtId="0" fontId="87" fillId="54" borderId="10" xfId="242" applyFont="1" applyFill="1" applyBorder="1" applyAlignment="1" applyProtection="1">
      <alignment horizontal="left" vertical="top"/>
    </xf>
    <xf numFmtId="0" fontId="69" fillId="0" borderId="10" xfId="246" applyFont="1" applyFill="1" applyBorder="1" applyAlignment="1" applyProtection="1">
      <alignment vertical="top" wrapText="1"/>
    </xf>
    <xf numFmtId="165" fontId="69" fillId="54" borderId="10" xfId="256" applyNumberFormat="1" applyFont="1" applyFill="1" applyBorder="1" applyAlignment="1" applyProtection="1">
      <alignment horizontal="right" vertical="top" wrapText="1"/>
    </xf>
    <xf numFmtId="0" fontId="62" fillId="54" borderId="10" xfId="0" applyFont="1" applyFill="1" applyBorder="1" applyAlignment="1" applyProtection="1">
      <alignment vertical="top"/>
    </xf>
    <xf numFmtId="0" fontId="62" fillId="54" borderId="10" xfId="246" applyFont="1" applyFill="1" applyBorder="1" applyAlignment="1" applyProtection="1">
      <alignment vertical="top" wrapText="1"/>
    </xf>
    <xf numFmtId="43" fontId="62" fillId="54" borderId="10" xfId="121" applyFont="1" applyFill="1" applyBorder="1" applyAlignment="1" applyProtection="1">
      <alignment horizontal="right" vertical="top" wrapText="1"/>
      <protection locked="0"/>
    </xf>
    <xf numFmtId="165" fontId="62" fillId="54" borderId="10" xfId="256" applyNumberFormat="1" applyFont="1" applyFill="1" applyBorder="1" applyAlignment="1" applyProtection="1">
      <alignment horizontal="right" vertical="top" wrapText="1"/>
    </xf>
    <xf numFmtId="43" fontId="62" fillId="54" borderId="10" xfId="121" applyFont="1" applyFill="1" applyBorder="1" applyAlignment="1" applyProtection="1">
      <alignment horizontal="right" vertical="top" wrapText="1"/>
    </xf>
    <xf numFmtId="43" fontId="62" fillId="54" borderId="10" xfId="121" applyFont="1" applyFill="1" applyBorder="1" applyAlignment="1" applyProtection="1">
      <alignment horizontal="center" vertical="top" wrapText="1"/>
    </xf>
    <xf numFmtId="0" fontId="80" fillId="0" borderId="10" xfId="0" applyFont="1" applyFill="1" applyBorder="1" applyAlignment="1" applyProtection="1">
      <alignment vertical="top"/>
    </xf>
    <xf numFmtId="0" fontId="64" fillId="54" borderId="22" xfId="246" applyFont="1" applyFill="1" applyBorder="1" applyAlignment="1" applyProtection="1">
      <alignment horizontal="left" vertical="top" wrapText="1"/>
    </xf>
    <xf numFmtId="0" fontId="62" fillId="54" borderId="22" xfId="246" applyFont="1" applyFill="1" applyBorder="1" applyAlignment="1" applyProtection="1">
      <alignment horizontal="left" vertical="top" wrapText="1"/>
    </xf>
    <xf numFmtId="0" fontId="85" fillId="0" borderId="22" xfId="242" applyFont="1" applyFill="1" applyBorder="1" applyAlignment="1" applyProtection="1">
      <alignment horizontal="left" vertical="top"/>
    </xf>
    <xf numFmtId="0" fontId="85" fillId="0" borderId="22" xfId="246" applyFont="1" applyFill="1" applyBorder="1" applyAlignment="1" applyProtection="1">
      <alignment horizontal="left" vertical="top" wrapText="1"/>
    </xf>
    <xf numFmtId="0" fontId="62" fillId="0" borderId="22" xfId="246" applyFont="1" applyFill="1" applyBorder="1" applyAlignment="1" applyProtection="1">
      <alignment horizontal="left" vertical="top" wrapText="1"/>
    </xf>
    <xf numFmtId="165" fontId="51" fillId="61" borderId="10" xfId="256" applyNumberFormat="1" applyFont="1" applyFill="1" applyBorder="1" applyAlignment="1" applyProtection="1">
      <alignment horizontal="right" vertical="top" wrapText="1"/>
    </xf>
    <xf numFmtId="43" fontId="51" fillId="61" borderId="10" xfId="121" applyFont="1" applyFill="1" applyBorder="1" applyAlignment="1" applyProtection="1">
      <alignment horizontal="right" vertical="top" wrapText="1"/>
    </xf>
    <xf numFmtId="0" fontId="51" fillId="61" borderId="10" xfId="246" applyNumberFormat="1" applyFont="1" applyFill="1" applyBorder="1" applyAlignment="1" applyProtection="1">
      <alignment horizontal="left" vertical="top" wrapText="1"/>
    </xf>
    <xf numFmtId="0" fontId="51" fillId="61" borderId="10" xfId="246" applyFont="1" applyFill="1" applyBorder="1" applyAlignment="1" applyProtection="1">
      <alignment horizontal="left" vertical="top" wrapText="1"/>
    </xf>
    <xf numFmtId="0" fontId="51" fillId="61" borderId="10" xfId="246" applyFont="1" applyFill="1" applyBorder="1" applyAlignment="1" applyProtection="1">
      <alignment vertical="top" wrapText="1"/>
    </xf>
    <xf numFmtId="0" fontId="51" fillId="61" borderId="10" xfId="245" applyFont="1" applyFill="1" applyBorder="1" applyAlignment="1" applyProtection="1">
      <alignment horizontal="left" vertical="top" wrapText="1"/>
    </xf>
    <xf numFmtId="0" fontId="51" fillId="61" borderId="10" xfId="0" applyFont="1" applyFill="1" applyBorder="1" applyAlignment="1" applyProtection="1">
      <alignment horizontal="left" vertical="top"/>
    </xf>
    <xf numFmtId="43" fontId="51" fillId="61" borderId="10" xfId="121" applyFont="1" applyFill="1" applyBorder="1" applyAlignment="1" applyProtection="1">
      <alignment horizontal="right" vertical="top" wrapText="1"/>
      <protection locked="0"/>
    </xf>
    <xf numFmtId="43" fontId="51" fillId="61" borderId="10" xfId="121" applyFont="1" applyFill="1" applyBorder="1" applyAlignment="1" applyProtection="1">
      <alignment horizontal="center" vertical="top" wrapText="1"/>
    </xf>
    <xf numFmtId="0" fontId="37" fillId="61" borderId="0" xfId="0" applyFont="1" applyFill="1" applyAlignment="1">
      <alignment vertical="top"/>
    </xf>
    <xf numFmtId="0" fontId="65" fillId="61" borderId="0" xfId="0" applyFont="1" applyFill="1" applyAlignment="1">
      <alignment vertical="top"/>
    </xf>
    <xf numFmtId="0" fontId="51" fillId="61" borderId="10" xfId="0" applyFont="1" applyFill="1" applyBorder="1" applyAlignment="1" applyProtection="1">
      <alignment vertical="top"/>
    </xf>
    <xf numFmtId="0" fontId="51" fillId="61" borderId="10" xfId="242" applyFont="1" applyFill="1" applyBorder="1" applyAlignment="1" applyProtection="1">
      <alignment horizontal="left" vertical="top"/>
    </xf>
    <xf numFmtId="0" fontId="51" fillId="61" borderId="10" xfId="246" applyFont="1" applyFill="1" applyBorder="1" applyAlignment="1" applyProtection="1">
      <alignment horizontal="left" vertical="top"/>
    </xf>
    <xf numFmtId="0" fontId="62" fillId="61" borderId="10" xfId="242" applyFont="1" applyFill="1" applyBorder="1" applyAlignment="1" applyProtection="1">
      <alignment horizontal="left" vertical="top"/>
    </xf>
    <xf numFmtId="0" fontId="62" fillId="61" borderId="10" xfId="246" applyFont="1" applyFill="1" applyBorder="1" applyAlignment="1" applyProtection="1">
      <alignment horizontal="left" vertical="top" wrapText="1"/>
    </xf>
    <xf numFmtId="0" fontId="86" fillId="61" borderId="0" xfId="0" applyFont="1" applyFill="1" applyAlignment="1">
      <alignment vertical="top"/>
    </xf>
    <xf numFmtId="0" fontId="66" fillId="61" borderId="0" xfId="0" applyFont="1" applyFill="1" applyAlignment="1">
      <alignment vertical="top"/>
    </xf>
    <xf numFmtId="0" fontId="51" fillId="61" borderId="10" xfId="0" applyFont="1" applyFill="1" applyBorder="1" applyAlignment="1" applyProtection="1">
      <alignment horizontal="left" vertical="top" wrapText="1"/>
    </xf>
    <xf numFmtId="0" fontId="37" fillId="62" borderId="0" xfId="0" applyFont="1" applyFill="1" applyAlignment="1">
      <alignment vertical="top"/>
    </xf>
    <xf numFmtId="0" fontId="51" fillId="62" borderId="10" xfId="246" applyNumberFormat="1" applyFont="1" applyFill="1" applyBorder="1" applyAlignment="1" applyProtection="1">
      <alignment horizontal="left" vertical="top" wrapText="1"/>
    </xf>
    <xf numFmtId="0" fontId="51" fillId="62" borderId="10" xfId="246" applyFont="1" applyFill="1" applyBorder="1" applyAlignment="1" applyProtection="1">
      <alignment horizontal="left" vertical="top" wrapText="1"/>
    </xf>
    <xf numFmtId="0" fontId="51" fillId="62" borderId="10" xfId="242" applyFont="1" applyFill="1" applyBorder="1" applyAlignment="1" applyProtection="1">
      <alignment horizontal="left" vertical="top"/>
    </xf>
    <xf numFmtId="0" fontId="51" fillId="62" borderId="10" xfId="246" applyFont="1" applyFill="1" applyBorder="1" applyAlignment="1" applyProtection="1">
      <alignment vertical="top" wrapText="1"/>
    </xf>
    <xf numFmtId="0" fontId="51" fillId="62" borderId="10" xfId="245" applyFont="1" applyFill="1" applyBorder="1" applyAlignment="1" applyProtection="1">
      <alignment horizontal="left" vertical="top" wrapText="1"/>
    </xf>
    <xf numFmtId="0" fontId="62" fillId="62" borderId="10" xfId="246" applyFont="1" applyFill="1" applyBorder="1" applyAlignment="1" applyProtection="1">
      <alignment horizontal="left" vertical="top" wrapText="1"/>
    </xf>
    <xf numFmtId="43" fontId="51" fillId="62" borderId="10" xfId="121" applyFont="1" applyFill="1" applyBorder="1" applyAlignment="1" applyProtection="1">
      <alignment horizontal="right" vertical="top" wrapText="1"/>
      <protection locked="0"/>
    </xf>
    <xf numFmtId="165" fontId="51" fillId="62" borderId="10" xfId="256" applyNumberFormat="1" applyFont="1" applyFill="1" applyBorder="1" applyAlignment="1" applyProtection="1">
      <alignment horizontal="right" vertical="top" wrapText="1"/>
    </xf>
    <xf numFmtId="43" fontId="51" fillId="62" borderId="10" xfId="121" applyFont="1" applyFill="1" applyBorder="1" applyAlignment="1" applyProtection="1">
      <alignment horizontal="right" vertical="top" wrapText="1"/>
    </xf>
    <xf numFmtId="43" fontId="51" fillId="62" borderId="10" xfId="121" applyFont="1" applyFill="1" applyBorder="1" applyAlignment="1" applyProtection="1">
      <alignment horizontal="center" vertical="top" wrapText="1"/>
    </xf>
    <xf numFmtId="0" fontId="69" fillId="61" borderId="10" xfId="242" applyFont="1" applyFill="1" applyBorder="1" applyAlignment="1" applyProtection="1">
      <alignment horizontal="left" vertical="top"/>
    </xf>
    <xf numFmtId="0" fontId="62" fillId="61" borderId="10" xfId="246" applyNumberFormat="1" applyFont="1" applyFill="1" applyBorder="1" applyAlignment="1" applyProtection="1">
      <alignment horizontal="left" vertical="top" wrapText="1"/>
    </xf>
    <xf numFmtId="0" fontId="62" fillId="61" borderId="10" xfId="246" applyFont="1" applyFill="1" applyBorder="1" applyAlignment="1" applyProtection="1">
      <alignment vertical="top" wrapText="1"/>
    </xf>
    <xf numFmtId="0" fontId="62" fillId="61" borderId="10" xfId="245" applyFont="1" applyFill="1" applyBorder="1" applyAlignment="1" applyProtection="1">
      <alignment horizontal="left" vertical="top" wrapText="1"/>
    </xf>
    <xf numFmtId="0" fontId="64" fillId="61" borderId="10" xfId="246" applyNumberFormat="1" applyFont="1" applyFill="1" applyBorder="1" applyAlignment="1" applyProtection="1">
      <alignment horizontal="left" vertical="top" wrapText="1"/>
    </xf>
    <xf numFmtId="43" fontId="62" fillId="61" borderId="10" xfId="121" applyFont="1" applyFill="1" applyBorder="1" applyAlignment="1" applyProtection="1">
      <alignment horizontal="right" vertical="top" wrapText="1"/>
      <protection locked="0"/>
    </xf>
    <xf numFmtId="165" fontId="62" fillId="61" borderId="10" xfId="256" applyNumberFormat="1" applyFont="1" applyFill="1" applyBorder="1" applyAlignment="1" applyProtection="1">
      <alignment horizontal="right" vertical="top" wrapText="1"/>
    </xf>
    <xf numFmtId="43" fontId="62" fillId="61" borderId="10" xfId="121" applyFont="1" applyFill="1" applyBorder="1" applyAlignment="1" applyProtection="1">
      <alignment horizontal="right" vertical="top" wrapText="1"/>
    </xf>
    <xf numFmtId="43" fontId="62" fillId="61" borderId="10" xfId="121" applyFont="1" applyFill="1" applyBorder="1" applyAlignment="1" applyProtection="1">
      <alignment horizontal="center" vertical="top" wrapText="1"/>
    </xf>
    <xf numFmtId="0" fontId="80" fillId="61" borderId="0" xfId="0" applyFont="1" applyFill="1" applyAlignment="1">
      <alignment vertical="top"/>
    </xf>
    <xf numFmtId="0" fontId="51" fillId="64" borderId="10" xfId="0" applyFont="1" applyFill="1" applyBorder="1" applyAlignment="1" applyProtection="1">
      <alignment vertical="top"/>
    </xf>
    <xf numFmtId="0" fontId="51" fillId="64" borderId="10" xfId="246" applyFont="1" applyFill="1" applyBorder="1" applyAlignment="1" applyProtection="1">
      <alignment horizontal="left" vertical="top" wrapText="1"/>
    </xf>
    <xf numFmtId="0" fontId="69" fillId="64" borderId="10" xfId="242" applyFont="1" applyFill="1" applyBorder="1" applyAlignment="1" applyProtection="1">
      <alignment horizontal="left" vertical="top"/>
    </xf>
    <xf numFmtId="0" fontId="51" fillId="64" borderId="10" xfId="246" applyFont="1" applyFill="1" applyBorder="1" applyAlignment="1" applyProtection="1">
      <alignment vertical="top" wrapText="1"/>
    </xf>
    <xf numFmtId="0" fontId="51" fillId="64" borderId="10" xfId="245" applyFont="1" applyFill="1" applyBorder="1" applyAlignment="1" applyProtection="1">
      <alignment horizontal="left" vertical="top" wrapText="1"/>
    </xf>
    <xf numFmtId="0" fontId="51" fillId="64" borderId="10" xfId="246" applyNumberFormat="1" applyFont="1" applyFill="1" applyBorder="1" applyAlignment="1" applyProtection="1">
      <alignment horizontal="left" vertical="top" wrapText="1"/>
    </xf>
    <xf numFmtId="43" fontId="51" fillId="64" borderId="10" xfId="121" applyFont="1" applyFill="1" applyBorder="1" applyAlignment="1" applyProtection="1">
      <alignment horizontal="right" vertical="top" wrapText="1"/>
      <protection locked="0"/>
    </xf>
    <xf numFmtId="165" fontId="51" fillId="64" borderId="10" xfId="256" applyNumberFormat="1" applyFont="1" applyFill="1" applyBorder="1" applyAlignment="1" applyProtection="1">
      <alignment horizontal="right" vertical="top" wrapText="1"/>
    </xf>
    <xf numFmtId="43" fontId="51" fillId="64" borderId="10" xfId="121" applyFont="1" applyFill="1" applyBorder="1" applyAlignment="1" applyProtection="1">
      <alignment horizontal="right" vertical="top" wrapText="1"/>
    </xf>
    <xf numFmtId="43" fontId="51" fillId="64" borderId="10" xfId="121" applyFont="1" applyFill="1" applyBorder="1" applyAlignment="1" applyProtection="1">
      <alignment horizontal="center" vertical="top" wrapText="1"/>
    </xf>
    <xf numFmtId="0" fontId="37" fillId="64" borderId="0" xfId="0" applyFont="1" applyFill="1" applyAlignment="1">
      <alignment vertical="top"/>
    </xf>
    <xf numFmtId="0" fontId="65" fillId="64" borderId="0" xfId="0" applyFont="1" applyFill="1" applyAlignment="1">
      <alignment vertical="top"/>
    </xf>
    <xf numFmtId="0" fontId="51" fillId="65" borderId="10" xfId="0" applyFont="1" applyFill="1" applyBorder="1" applyAlignment="1" applyProtection="1">
      <alignment vertical="top"/>
    </xf>
    <xf numFmtId="0" fontId="51" fillId="65" borderId="10" xfId="246" applyFont="1" applyFill="1" applyBorder="1" applyAlignment="1" applyProtection="1">
      <alignment horizontal="left" vertical="top" wrapText="1"/>
    </xf>
    <xf numFmtId="0" fontId="69" fillId="65" borderId="10" xfId="242" applyFont="1" applyFill="1" applyBorder="1" applyAlignment="1" applyProtection="1">
      <alignment horizontal="left" vertical="top"/>
    </xf>
    <xf numFmtId="0" fontId="51" fillId="65" borderId="10" xfId="246" applyFont="1" applyFill="1" applyBorder="1" applyAlignment="1" applyProtection="1">
      <alignment vertical="top" wrapText="1"/>
    </xf>
    <xf numFmtId="0" fontId="51" fillId="65" borderId="10" xfId="245" applyFont="1" applyFill="1" applyBorder="1" applyAlignment="1" applyProtection="1">
      <alignment horizontal="left" vertical="top" wrapText="1"/>
    </xf>
    <xf numFmtId="0" fontId="51" fillId="65" borderId="10" xfId="246" applyNumberFormat="1" applyFont="1" applyFill="1" applyBorder="1" applyAlignment="1" applyProtection="1">
      <alignment horizontal="left" vertical="top" wrapText="1"/>
    </xf>
    <xf numFmtId="43" fontId="51" fillId="65" borderId="10" xfId="121" applyFont="1" applyFill="1" applyBorder="1" applyAlignment="1" applyProtection="1">
      <alignment horizontal="right" vertical="top" wrapText="1"/>
      <protection locked="0"/>
    </xf>
    <xf numFmtId="165" fontId="51" fillId="65" borderId="10" xfId="256" applyNumberFormat="1" applyFont="1" applyFill="1" applyBorder="1" applyAlignment="1" applyProtection="1">
      <alignment horizontal="right" vertical="top" wrapText="1"/>
    </xf>
    <xf numFmtId="43" fontId="51" fillId="65" borderId="10" xfId="121" applyFont="1" applyFill="1" applyBorder="1" applyAlignment="1" applyProtection="1">
      <alignment horizontal="right" vertical="top" wrapText="1"/>
    </xf>
    <xf numFmtId="43" fontId="51" fillId="65" borderId="10" xfId="121" applyFont="1" applyFill="1" applyBorder="1" applyAlignment="1" applyProtection="1">
      <alignment horizontal="center" vertical="top" wrapText="1"/>
    </xf>
    <xf numFmtId="0" fontId="37" fillId="65" borderId="0" xfId="0" applyFont="1" applyFill="1" applyAlignment="1">
      <alignment vertical="top"/>
    </xf>
    <xf numFmtId="0" fontId="65" fillId="65" borderId="0" xfId="0" applyFont="1" applyFill="1" applyAlignment="1">
      <alignment vertical="top"/>
    </xf>
    <xf numFmtId="0" fontId="0" fillId="0" borderId="0" xfId="0" applyFill="1"/>
    <xf numFmtId="0" fontId="62" fillId="0" borderId="24" xfId="246" applyFont="1" applyFill="1" applyBorder="1" applyAlignment="1" applyProtection="1">
      <alignment horizontal="left" vertical="top" wrapText="1"/>
    </xf>
    <xf numFmtId="0" fontId="0" fillId="0" borderId="10" xfId="0" applyFill="1" applyBorder="1"/>
    <xf numFmtId="0" fontId="68" fillId="0" borderId="10" xfId="0" applyFont="1" applyBorder="1"/>
    <xf numFmtId="0" fontId="68" fillId="0" borderId="25" xfId="0" applyFont="1" applyFill="1" applyBorder="1"/>
    <xf numFmtId="0" fontId="68" fillId="0" borderId="0" xfId="0" applyFont="1"/>
    <xf numFmtId="0" fontId="32" fillId="0" borderId="0" xfId="187" applyFont="1" applyFill="1" applyBorder="1"/>
    <xf numFmtId="0" fontId="49" fillId="0" borderId="0" xfId="187" applyFont="1" applyFill="1" applyBorder="1"/>
    <xf numFmtId="0" fontId="32" fillId="0" borderId="0" xfId="0" applyFont="1" applyAlignment="1" applyProtection="1">
      <alignment horizontal="left" vertical="top"/>
    </xf>
    <xf numFmtId="0" fontId="71" fillId="0" borderId="0" xfId="0" applyFont="1" applyAlignment="1">
      <alignment horizontal="center" vertical="center"/>
    </xf>
    <xf numFmtId="0" fontId="71" fillId="0" borderId="10" xfId="0" applyFont="1" applyFill="1" applyBorder="1" applyAlignment="1" applyProtection="1">
      <alignment vertical="top"/>
    </xf>
    <xf numFmtId="0" fontId="71" fillId="0" borderId="10" xfId="242" applyFont="1" applyFill="1" applyBorder="1" applyAlignment="1" applyProtection="1">
      <alignment horizontal="left" vertical="top"/>
    </xf>
    <xf numFmtId="0" fontId="71" fillId="0" borderId="10" xfId="246" applyFont="1" applyFill="1" applyBorder="1" applyAlignment="1" applyProtection="1">
      <alignment vertical="top" wrapText="1"/>
    </xf>
    <xf numFmtId="0" fontId="71" fillId="0" borderId="10" xfId="246" applyFont="1" applyFill="1" applyBorder="1" applyAlignment="1" applyProtection="1">
      <alignment horizontal="left" vertical="top"/>
    </xf>
    <xf numFmtId="0" fontId="71" fillId="0" borderId="10" xfId="245" applyFont="1" applyFill="1" applyBorder="1" applyAlignment="1" applyProtection="1">
      <alignment horizontal="left" vertical="top" wrapText="1"/>
    </xf>
    <xf numFmtId="0" fontId="71" fillId="0" borderId="10" xfId="246" applyFont="1" applyFill="1" applyBorder="1" applyAlignment="1" applyProtection="1">
      <alignment horizontal="left" vertical="top" wrapText="1"/>
    </xf>
    <xf numFmtId="0" fontId="71" fillId="0" borderId="10" xfId="242" applyNumberFormat="1" applyFont="1" applyFill="1" applyBorder="1" applyAlignment="1" applyProtection="1">
      <alignment horizontal="left" vertical="top"/>
    </xf>
    <xf numFmtId="43" fontId="71" fillId="0" borderId="10" xfId="121" applyFont="1" applyFill="1" applyBorder="1" applyAlignment="1" applyProtection="1">
      <alignment horizontal="right" vertical="top" wrapText="1"/>
      <protection locked="0"/>
    </xf>
    <xf numFmtId="165" fontId="71" fillId="0" borderId="10" xfId="256" applyNumberFormat="1" applyFont="1" applyFill="1" applyBorder="1" applyAlignment="1" applyProtection="1">
      <alignment horizontal="right" vertical="top" wrapText="1"/>
    </xf>
    <xf numFmtId="43" fontId="71" fillId="0" borderId="10" xfId="121" applyFont="1" applyFill="1" applyBorder="1" applyAlignment="1" applyProtection="1">
      <alignment horizontal="right" vertical="top" wrapText="1"/>
    </xf>
    <xf numFmtId="43" fontId="71" fillId="0" borderId="10" xfId="121" applyFont="1" applyFill="1" applyBorder="1" applyAlignment="1" applyProtection="1">
      <alignment horizontal="center" vertical="top" wrapText="1"/>
    </xf>
    <xf numFmtId="0" fontId="71" fillId="0" borderId="0" xfId="0" applyFont="1" applyFill="1" applyAlignment="1">
      <alignment vertical="top"/>
    </xf>
    <xf numFmtId="0" fontId="71" fillId="0" borderId="10" xfId="246" applyNumberFormat="1" applyFont="1" applyFill="1" applyBorder="1" applyAlignment="1" applyProtection="1">
      <alignment horizontal="left" vertical="top" wrapText="1"/>
    </xf>
    <xf numFmtId="0" fontId="71" fillId="0" borderId="10" xfId="0" applyFont="1" applyFill="1" applyBorder="1" applyAlignment="1" applyProtection="1">
      <alignment horizontal="left" vertical="top"/>
    </xf>
    <xf numFmtId="0" fontId="89" fillId="0" borderId="0" xfId="0" applyFont="1" applyFill="1" applyAlignment="1">
      <alignment vertical="top"/>
    </xf>
    <xf numFmtId="0" fontId="71" fillId="0" borderId="10" xfId="212" applyNumberFormat="1" applyFont="1" applyFill="1" applyBorder="1" applyAlignment="1" applyProtection="1">
      <alignment horizontal="left" vertical="top"/>
    </xf>
    <xf numFmtId="0" fontId="71" fillId="0" borderId="10" xfId="246" applyFont="1" applyFill="1" applyBorder="1" applyAlignment="1" applyProtection="1">
      <alignment vertical="top"/>
    </xf>
    <xf numFmtId="0" fontId="71" fillId="0" borderId="10" xfId="0" applyFont="1" applyFill="1" applyBorder="1" applyAlignment="1" applyProtection="1">
      <alignment horizontal="left" vertical="top" wrapText="1"/>
    </xf>
    <xf numFmtId="0" fontId="89" fillId="0" borderId="10" xfId="246" applyFont="1" applyFill="1" applyBorder="1" applyAlignment="1" applyProtection="1">
      <alignment horizontal="left" vertical="top" wrapText="1"/>
    </xf>
    <xf numFmtId="0" fontId="32" fillId="0" borderId="0" xfId="0" applyFont="1" applyBorder="1" applyAlignment="1" applyProtection="1">
      <alignment horizontal="left" vertical="top"/>
    </xf>
    <xf numFmtId="0" fontId="32" fillId="0" borderId="0" xfId="0" applyFont="1" applyBorder="1" applyAlignment="1">
      <alignment horizontal="center" vertical="top"/>
    </xf>
    <xf numFmtId="0" fontId="32" fillId="0" borderId="0" xfId="0" applyFont="1" applyBorder="1" applyAlignment="1">
      <alignment vertical="top"/>
    </xf>
    <xf numFmtId="0" fontId="71" fillId="0" borderId="0" xfId="246" applyNumberFormat="1" applyFont="1" applyFill="1" applyBorder="1" applyAlignment="1" applyProtection="1">
      <alignment horizontal="left" vertical="top" wrapText="1"/>
    </xf>
    <xf numFmtId="0" fontId="71" fillId="0" borderId="0" xfId="246" applyFont="1" applyFill="1" applyBorder="1" applyAlignment="1" applyProtection="1">
      <alignment horizontal="left" vertical="top" wrapText="1"/>
    </xf>
    <xf numFmtId="0" fontId="71" fillId="0" borderId="0" xfId="0" applyFont="1" applyFill="1" applyBorder="1" applyAlignment="1" applyProtection="1">
      <alignment vertical="top"/>
    </xf>
    <xf numFmtId="0" fontId="71" fillId="0" borderId="0" xfId="0" applyFont="1" applyFill="1" applyBorder="1" applyAlignment="1" applyProtection="1">
      <alignment horizontal="left" vertical="top"/>
    </xf>
    <xf numFmtId="0" fontId="32" fillId="0" borderId="10" xfId="0" applyFont="1" applyBorder="1" applyAlignment="1" applyProtection="1">
      <alignment horizontal="left" vertical="top"/>
    </xf>
    <xf numFmtId="0" fontId="32" fillId="0" borderId="0" xfId="187" applyFont="1"/>
    <xf numFmtId="166" fontId="32" fillId="0" borderId="0" xfId="187" applyNumberFormat="1" applyFont="1" applyBorder="1"/>
    <xf numFmtId="166" fontId="32" fillId="0" borderId="0" xfId="278" applyNumberFormat="1" applyFont="1" applyBorder="1"/>
    <xf numFmtId="0" fontId="49" fillId="0" borderId="0" xfId="187" applyFont="1"/>
    <xf numFmtId="166" fontId="32" fillId="0" borderId="10" xfId="278" applyNumberFormat="1" applyFont="1" applyBorder="1" applyAlignment="1">
      <alignment vertical="top"/>
    </xf>
    <xf numFmtId="166" fontId="71" fillId="0" borderId="10" xfId="278" applyNumberFormat="1" applyFont="1" applyFill="1" applyBorder="1" applyAlignment="1">
      <alignment vertical="top"/>
    </xf>
    <xf numFmtId="166" fontId="32" fillId="0" borderId="0" xfId="278" applyNumberFormat="1" applyFont="1" applyBorder="1" applyAlignment="1">
      <alignment vertical="top"/>
    </xf>
    <xf numFmtId="166" fontId="32" fillId="0" borderId="0" xfId="278" applyNumberFormat="1" applyFont="1" applyAlignment="1">
      <alignment vertical="top"/>
    </xf>
    <xf numFmtId="44" fontId="71" fillId="0" borderId="10" xfId="278" applyNumberFormat="1" applyFont="1" applyFill="1" applyBorder="1" applyAlignment="1">
      <alignment vertical="top"/>
    </xf>
    <xf numFmtId="166" fontId="90" fillId="63" borderId="10" xfId="278" applyNumberFormat="1" applyFont="1" applyFill="1" applyBorder="1" applyAlignment="1">
      <alignment horizontal="center" vertical="center" wrapText="1"/>
    </xf>
    <xf numFmtId="2" fontId="32" fillId="0" borderId="10" xfId="0" applyNumberFormat="1" applyFont="1" applyBorder="1" applyAlignment="1" applyProtection="1">
      <alignment horizontal="left" vertical="top"/>
    </xf>
    <xf numFmtId="2" fontId="71" fillId="0" borderId="10" xfId="0" applyNumberFormat="1" applyFont="1" applyFill="1" applyBorder="1" applyAlignment="1" applyProtection="1">
      <alignment vertical="top"/>
    </xf>
    <xf numFmtId="2" fontId="71" fillId="0" borderId="10" xfId="246" applyNumberFormat="1" applyFont="1" applyFill="1" applyBorder="1" applyAlignment="1" applyProtection="1">
      <alignment horizontal="left" vertical="top" wrapText="1"/>
    </xf>
    <xf numFmtId="2" fontId="32" fillId="0" borderId="0" xfId="0" applyNumberFormat="1" applyFont="1" applyAlignment="1" applyProtection="1">
      <alignment horizontal="left" vertical="top"/>
    </xf>
    <xf numFmtId="2" fontId="32" fillId="0" borderId="0" xfId="0" applyNumberFormat="1" applyFont="1" applyBorder="1" applyAlignment="1" applyProtection="1">
      <alignment horizontal="left" vertical="top"/>
    </xf>
    <xf numFmtId="166" fontId="50" fillId="54" borderId="10" xfId="278" applyNumberFormat="1" applyFont="1" applyFill="1" applyBorder="1" applyAlignment="1">
      <alignment vertical="top"/>
    </xf>
    <xf numFmtId="2" fontId="71" fillId="19" borderId="10" xfId="246" applyNumberFormat="1" applyFont="1" applyFill="1" applyBorder="1" applyAlignment="1" applyProtection="1">
      <alignment horizontal="center" vertical="center" wrapText="1"/>
    </xf>
    <xf numFmtId="0" fontId="71" fillId="19" borderId="10" xfId="246" applyFont="1" applyFill="1" applyBorder="1" applyAlignment="1" applyProtection="1">
      <alignment horizontal="center" vertical="center" wrapText="1"/>
    </xf>
    <xf numFmtId="0" fontId="71" fillId="57" borderId="10" xfId="246" applyFont="1" applyFill="1" applyBorder="1" applyAlignment="1" applyProtection="1">
      <alignment horizontal="center" vertical="center" wrapText="1"/>
    </xf>
    <xf numFmtId="0" fontId="71" fillId="58" borderId="10" xfId="196" applyFont="1" applyFill="1" applyBorder="1" applyAlignment="1" applyProtection="1">
      <alignment horizontal="center" vertical="center" wrapText="1"/>
    </xf>
    <xf numFmtId="164" fontId="71" fillId="51" borderId="10" xfId="246" applyNumberFormat="1" applyFont="1" applyFill="1" applyBorder="1" applyAlignment="1" applyProtection="1">
      <alignment horizontal="center" vertical="center" wrapText="1"/>
    </xf>
    <xf numFmtId="164" fontId="71" fillId="52" borderId="10" xfId="246" applyNumberFormat="1" applyFont="1" applyFill="1" applyBorder="1" applyAlignment="1" applyProtection="1">
      <alignment horizontal="center" vertical="center" wrapText="1"/>
    </xf>
    <xf numFmtId="166" fontId="71" fillId="59" borderId="10" xfId="278" applyNumberFormat="1" applyFont="1" applyFill="1" applyBorder="1" applyAlignment="1" applyProtection="1">
      <alignment horizontal="center" vertical="center" wrapText="1"/>
    </xf>
    <xf numFmtId="166" fontId="49" fillId="0" borderId="0" xfId="278" applyNumberFormat="1" applyFont="1"/>
    <xf numFmtId="44" fontId="32" fillId="0" borderId="0" xfId="187" applyNumberFormat="1" applyFont="1" applyBorder="1"/>
    <xf numFmtId="2" fontId="52" fillId="54" borderId="10" xfId="0" applyNumberFormat="1" applyFont="1" applyFill="1" applyBorder="1" applyAlignment="1" applyProtection="1">
      <alignment vertical="top"/>
    </xf>
    <xf numFmtId="0" fontId="52" fillId="54" borderId="10" xfId="0" applyFont="1" applyFill="1" applyBorder="1" applyAlignment="1" applyProtection="1">
      <alignment horizontal="left" vertical="top"/>
    </xf>
    <xf numFmtId="0" fontId="52" fillId="54" borderId="10" xfId="0" applyFont="1" applyFill="1" applyBorder="1" applyAlignment="1" applyProtection="1">
      <alignment vertical="top"/>
    </xf>
    <xf numFmtId="43" fontId="52" fillId="54" borderId="10" xfId="121" applyFont="1" applyFill="1" applyBorder="1" applyAlignment="1" applyProtection="1">
      <alignment horizontal="right" vertical="top" wrapText="1"/>
      <protection locked="0"/>
    </xf>
    <xf numFmtId="165" fontId="52" fillId="54" borderId="10" xfId="256" applyNumberFormat="1" applyFont="1" applyFill="1" applyBorder="1" applyAlignment="1" applyProtection="1">
      <alignment horizontal="right" vertical="top" wrapText="1"/>
    </xf>
    <xf numFmtId="43" fontId="52" fillId="54" borderId="10" xfId="121" applyFont="1" applyFill="1" applyBorder="1" applyAlignment="1" applyProtection="1">
      <alignment horizontal="right" vertical="top" wrapText="1"/>
    </xf>
    <xf numFmtId="43" fontId="52" fillId="54" borderId="10" xfId="121" applyFont="1" applyFill="1" applyBorder="1" applyAlignment="1" applyProtection="1">
      <alignment horizontal="center" vertical="top" wrapText="1"/>
    </xf>
    <xf numFmtId="166" fontId="52" fillId="54" borderId="10" xfId="278" applyNumberFormat="1" applyFont="1" applyFill="1" applyBorder="1" applyAlignment="1">
      <alignment vertical="top"/>
    </xf>
    <xf numFmtId="44" fontId="52" fillId="54" borderId="10" xfId="278" applyNumberFormat="1" applyFont="1" applyFill="1" applyBorder="1" applyAlignment="1">
      <alignment vertical="top"/>
    </xf>
    <xf numFmtId="43" fontId="32" fillId="0" borderId="0" xfId="121" applyNumberFormat="1" applyFont="1" applyBorder="1" applyAlignment="1">
      <alignment vertical="top"/>
    </xf>
    <xf numFmtId="43" fontId="32" fillId="0" borderId="0" xfId="121" applyNumberFormat="1" applyFont="1" applyAlignment="1">
      <alignment vertical="top"/>
    </xf>
    <xf numFmtId="167" fontId="71" fillId="0" borderId="10" xfId="121" applyNumberFormat="1" applyFont="1" applyFill="1" applyBorder="1" applyAlignment="1">
      <alignment vertical="top"/>
    </xf>
    <xf numFmtId="43" fontId="71" fillId="0" borderId="10" xfId="121" applyNumberFormat="1" applyFont="1" applyFill="1" applyBorder="1" applyAlignment="1">
      <alignment vertical="top"/>
    </xf>
    <xf numFmtId="167" fontId="52" fillId="54" borderId="10" xfId="121" applyNumberFormat="1" applyFont="1" applyFill="1" applyBorder="1" applyAlignment="1">
      <alignment vertical="top"/>
    </xf>
    <xf numFmtId="0" fontId="50" fillId="54" borderId="10" xfId="246" applyFont="1" applyFill="1" applyBorder="1" applyAlignment="1" applyProtection="1">
      <alignment horizontal="left" vertical="top" wrapText="1"/>
    </xf>
    <xf numFmtId="43" fontId="50" fillId="54" borderId="10" xfId="121" applyFont="1" applyFill="1" applyBorder="1" applyAlignment="1" applyProtection="1">
      <alignment horizontal="right" vertical="top" wrapText="1"/>
      <protection locked="0"/>
    </xf>
    <xf numFmtId="165" fontId="50" fillId="54" borderId="10" xfId="256" applyNumberFormat="1" applyFont="1" applyFill="1" applyBorder="1" applyAlignment="1" applyProtection="1">
      <alignment horizontal="right" vertical="top" wrapText="1"/>
    </xf>
    <xf numFmtId="43" fontId="50" fillId="54" borderId="10" xfId="121" applyFont="1" applyFill="1" applyBorder="1" applyAlignment="1" applyProtection="1">
      <alignment horizontal="right" vertical="top" wrapText="1"/>
    </xf>
    <xf numFmtId="0" fontId="32" fillId="0" borderId="10" xfId="0" applyFont="1" applyBorder="1" applyAlignment="1">
      <alignment horizontal="center" vertical="top" wrapText="1"/>
    </xf>
    <xf numFmtId="0" fontId="32" fillId="54" borderId="10" xfId="0" applyFont="1" applyFill="1" applyBorder="1" applyAlignment="1">
      <alignment horizontal="center" vertical="top" wrapText="1"/>
    </xf>
    <xf numFmtId="166" fontId="32" fillId="0" borderId="26" xfId="278" applyNumberFormat="1" applyFont="1" applyBorder="1"/>
    <xf numFmtId="43" fontId="32" fillId="0" borderId="0" xfId="0" applyNumberFormat="1" applyFont="1" applyAlignment="1">
      <alignment horizontal="center" vertical="top"/>
    </xf>
    <xf numFmtId="0" fontId="32" fillId="0" borderId="0" xfId="0" applyFont="1" applyAlignment="1">
      <alignment horizontal="right" vertical="top"/>
    </xf>
    <xf numFmtId="0" fontId="71" fillId="66" borderId="10" xfId="246" applyFont="1" applyFill="1" applyBorder="1" applyAlignment="1" applyProtection="1">
      <alignment horizontal="left" vertical="top" wrapText="1"/>
    </xf>
    <xf numFmtId="166" fontId="32" fillId="0" borderId="26" xfId="187" applyNumberFormat="1" applyFont="1" applyBorder="1"/>
    <xf numFmtId="0" fontId="32" fillId="0" borderId="0" xfId="187" applyFont="1" applyBorder="1"/>
    <xf numFmtId="2" fontId="32" fillId="0" borderId="0" xfId="187" applyNumberFormat="1" applyFont="1" applyBorder="1"/>
    <xf numFmtId="0" fontId="49" fillId="0" borderId="0" xfId="187" applyFont="1" applyBorder="1"/>
    <xf numFmtId="44" fontId="49" fillId="0" borderId="0" xfId="278" applyFont="1" applyBorder="1"/>
    <xf numFmtId="44" fontId="49" fillId="0" borderId="0" xfId="187" applyNumberFormat="1" applyFont="1" applyBorder="1"/>
    <xf numFmtId="43" fontId="32" fillId="0" borderId="26" xfId="121" applyNumberFormat="1" applyFont="1" applyBorder="1"/>
    <xf numFmtId="43" fontId="32" fillId="0" borderId="0" xfId="121" applyFont="1"/>
    <xf numFmtId="0" fontId="32" fillId="0" borderId="0" xfId="187" applyFont="1" applyFill="1"/>
    <xf numFmtId="166" fontId="32" fillId="0" borderId="0" xfId="187" applyNumberFormat="1" applyFont="1" applyFill="1" applyBorder="1"/>
    <xf numFmtId="43" fontId="32" fillId="0" borderId="0" xfId="187" applyNumberFormat="1" applyFont="1" applyFill="1"/>
    <xf numFmtId="166" fontId="49" fillId="0" borderId="0" xfId="187" applyNumberFormat="1" applyFont="1" applyBorder="1"/>
    <xf numFmtId="166" fontId="49" fillId="0" borderId="0" xfId="278" applyNumberFormat="1" applyFont="1" applyBorder="1"/>
    <xf numFmtId="0" fontId="32" fillId="0" borderId="0" xfId="187" applyFont="1" applyAlignment="1">
      <alignment wrapText="1"/>
    </xf>
    <xf numFmtId="167" fontId="7" fillId="0" borderId="10" xfId="121" quotePrefix="1" applyNumberFormat="1" applyFont="1" applyFill="1" applyBorder="1" applyAlignment="1" applyProtection="1">
      <alignment horizontal="center" vertical="center" wrapText="1"/>
    </xf>
    <xf numFmtId="167" fontId="32" fillId="0" borderId="0" xfId="121" applyNumberFormat="1" applyFont="1" applyFill="1" applyBorder="1" applyAlignment="1">
      <alignment vertical="top"/>
    </xf>
    <xf numFmtId="167" fontId="32" fillId="0" borderId="0" xfId="121" applyNumberFormat="1" applyFont="1" applyFill="1" applyAlignment="1">
      <alignment vertical="top"/>
    </xf>
    <xf numFmtId="0" fontId="32" fillId="0" borderId="23" xfId="0" applyFont="1" applyBorder="1" applyAlignment="1">
      <alignment horizontal="center" vertical="top"/>
    </xf>
    <xf numFmtId="166" fontId="32" fillId="0" borderId="23" xfId="278" applyNumberFormat="1" applyFont="1" applyBorder="1" applyAlignment="1">
      <alignment vertical="top"/>
    </xf>
    <xf numFmtId="167" fontId="32" fillId="0" borderId="23" xfId="121" applyNumberFormat="1" applyFont="1" applyFill="1" applyBorder="1" applyAlignment="1">
      <alignment vertical="top"/>
    </xf>
    <xf numFmtId="167" fontId="52" fillId="0" borderId="10" xfId="121" applyNumberFormat="1" applyFont="1" applyFill="1" applyBorder="1" applyAlignment="1">
      <alignment vertical="top"/>
    </xf>
    <xf numFmtId="167" fontId="90" fillId="0" borderId="10" xfId="121" applyNumberFormat="1" applyFont="1" applyFill="1" applyBorder="1" applyAlignment="1">
      <alignment horizontal="center" vertical="center" wrapText="1"/>
    </xf>
    <xf numFmtId="166" fontId="71" fillId="0" borderId="10" xfId="0" applyNumberFormat="1" applyFont="1" applyFill="1" applyBorder="1" applyAlignment="1">
      <alignment vertical="top"/>
    </xf>
    <xf numFmtId="43" fontId="90" fillId="68" borderId="10" xfId="121" applyNumberFormat="1" applyFont="1" applyFill="1" applyBorder="1" applyAlignment="1">
      <alignment horizontal="center" vertical="center" wrapText="1"/>
    </xf>
    <xf numFmtId="166" fontId="32" fillId="54" borderId="23" xfId="278" applyNumberFormat="1" applyFont="1" applyFill="1" applyBorder="1" applyAlignment="1">
      <alignment vertical="top"/>
    </xf>
    <xf numFmtId="43" fontId="32" fillId="0" borderId="23" xfId="121" applyNumberFormat="1" applyFont="1" applyFill="1" applyBorder="1" applyAlignment="1">
      <alignment vertical="top"/>
    </xf>
    <xf numFmtId="0" fontId="32" fillId="0" borderId="0" xfId="0" applyFont="1" applyFill="1" applyAlignment="1">
      <alignment vertical="top"/>
    </xf>
    <xf numFmtId="166" fontId="32" fillId="60" borderId="23" xfId="278" applyNumberFormat="1" applyFont="1" applyFill="1" applyBorder="1" applyAlignment="1">
      <alignment vertical="top"/>
    </xf>
    <xf numFmtId="44" fontId="90" fillId="63" borderId="10" xfId="278" applyFont="1" applyFill="1" applyBorder="1" applyAlignment="1">
      <alignment horizontal="center" vertical="center" wrapText="1"/>
    </xf>
    <xf numFmtId="0" fontId="91" fillId="55" borderId="0" xfId="244" applyFont="1" applyFill="1" applyBorder="1" applyAlignment="1"/>
    <xf numFmtId="0" fontId="92" fillId="55" borderId="0" xfId="244" applyFont="1" applyFill="1"/>
    <xf numFmtId="0" fontId="92" fillId="55" borderId="0" xfId="244" applyFont="1" applyFill="1" applyBorder="1" applyAlignment="1"/>
    <xf numFmtId="0" fontId="36" fillId="55" borderId="0" xfId="244" applyFont="1" applyFill="1" applyBorder="1" applyAlignment="1">
      <alignment horizontal="center" vertical="center"/>
    </xf>
    <xf numFmtId="0" fontId="49" fillId="55" borderId="0" xfId="0" applyFont="1" applyFill="1" applyBorder="1"/>
    <xf numFmtId="0" fontId="49" fillId="55" borderId="0" xfId="0" applyFont="1" applyFill="1"/>
    <xf numFmtId="0" fontId="36" fillId="69" borderId="28" xfId="195" applyFont="1" applyFill="1" applyBorder="1" applyAlignment="1">
      <alignment horizontal="center" vertical="center" wrapText="1"/>
    </xf>
    <xf numFmtId="0" fontId="93" fillId="55" borderId="29" xfId="0" applyFont="1" applyFill="1" applyBorder="1" applyAlignment="1">
      <alignment horizontal="left"/>
    </xf>
    <xf numFmtId="43" fontId="51" fillId="55" borderId="29" xfId="121" applyFont="1" applyFill="1" applyBorder="1" applyAlignment="1">
      <alignment vertical="center"/>
    </xf>
    <xf numFmtId="166" fontId="51" fillId="55" borderId="29" xfId="148" applyNumberFormat="1" applyFont="1" applyFill="1" applyBorder="1" applyAlignment="1">
      <alignment vertical="center"/>
    </xf>
    <xf numFmtId="166" fontId="51" fillId="55" borderId="29" xfId="278" applyNumberFormat="1" applyFont="1" applyFill="1" applyBorder="1" applyAlignment="1">
      <alignment vertical="center"/>
    </xf>
    <xf numFmtId="165" fontId="51" fillId="55" borderId="29" xfId="256" applyNumberFormat="1" applyFont="1" applyFill="1" applyBorder="1" applyAlignment="1">
      <alignment vertical="center"/>
    </xf>
    <xf numFmtId="165" fontId="51" fillId="55" borderId="0" xfId="256" applyNumberFormat="1" applyFont="1" applyFill="1" applyBorder="1" applyAlignment="1">
      <alignment vertical="center"/>
    </xf>
    <xf numFmtId="167" fontId="94" fillId="55" borderId="29" xfId="121" applyNumberFormat="1" applyFont="1" applyFill="1" applyBorder="1" applyAlignment="1">
      <alignment vertical="center"/>
    </xf>
    <xf numFmtId="43" fontId="94" fillId="55" borderId="29" xfId="121" applyFont="1" applyFill="1" applyBorder="1" applyAlignment="1">
      <alignment vertical="center"/>
    </xf>
    <xf numFmtId="167" fontId="93" fillId="55" borderId="0" xfId="0" applyNumberFormat="1" applyFont="1" applyFill="1" applyBorder="1"/>
    <xf numFmtId="0" fontId="93" fillId="55" borderId="0" xfId="0" applyFont="1" applyFill="1"/>
    <xf numFmtId="167" fontId="93" fillId="55" borderId="0" xfId="0" applyNumberFormat="1" applyFont="1" applyFill="1"/>
    <xf numFmtId="0" fontId="93" fillId="70" borderId="29" xfId="0" applyFont="1" applyFill="1" applyBorder="1" applyAlignment="1">
      <alignment horizontal="left"/>
    </xf>
    <xf numFmtId="43" fontId="51" fillId="70" borderId="29" xfId="121" applyFont="1" applyFill="1" applyBorder="1" applyAlignment="1">
      <alignment vertical="center"/>
    </xf>
    <xf numFmtId="166" fontId="51" fillId="70" borderId="29" xfId="148" applyNumberFormat="1" applyFont="1" applyFill="1" applyBorder="1" applyAlignment="1">
      <alignment vertical="center"/>
    </xf>
    <xf numFmtId="166" fontId="51" fillId="70" borderId="29" xfId="278" applyNumberFormat="1" applyFont="1" applyFill="1" applyBorder="1" applyAlignment="1">
      <alignment vertical="center"/>
    </xf>
    <xf numFmtId="165" fontId="51" fillId="70" borderId="29" xfId="256" applyNumberFormat="1" applyFont="1" applyFill="1" applyBorder="1" applyAlignment="1">
      <alignment vertical="center"/>
    </xf>
    <xf numFmtId="167" fontId="94" fillId="70" borderId="29" xfId="121" applyNumberFormat="1" applyFont="1" applyFill="1" applyBorder="1" applyAlignment="1">
      <alignment vertical="center"/>
    </xf>
    <xf numFmtId="43" fontId="94" fillId="70" borderId="29" xfId="121" applyFont="1" applyFill="1" applyBorder="1" applyAlignment="1">
      <alignment vertical="center"/>
    </xf>
    <xf numFmtId="0" fontId="93" fillId="55" borderId="0" xfId="0" applyFont="1" applyFill="1" applyBorder="1"/>
    <xf numFmtId="0" fontId="33" fillId="69" borderId="29" xfId="0" applyFont="1" applyFill="1" applyBorder="1" applyAlignment="1">
      <alignment horizontal="right"/>
    </xf>
    <xf numFmtId="43" fontId="33" fillId="69" borderId="29" xfId="121" applyFont="1" applyFill="1" applyBorder="1" applyAlignment="1">
      <alignment horizontal="right"/>
    </xf>
    <xf numFmtId="166" fontId="33" fillId="69" borderId="29" xfId="148" applyNumberFormat="1" applyFont="1" applyFill="1" applyBorder="1"/>
    <xf numFmtId="165" fontId="33" fillId="69" borderId="29" xfId="256" applyNumberFormat="1" applyFont="1" applyFill="1" applyBorder="1"/>
    <xf numFmtId="165" fontId="52" fillId="55" borderId="0" xfId="256" applyNumberFormat="1" applyFont="1" applyFill="1" applyBorder="1"/>
    <xf numFmtId="167" fontId="33" fillId="69" borderId="29" xfId="121" applyNumberFormat="1" applyFont="1" applyFill="1" applyBorder="1" applyAlignment="1">
      <alignment horizontal="right"/>
    </xf>
    <xf numFmtId="0" fontId="32" fillId="55" borderId="0" xfId="0" applyFont="1" applyFill="1" applyBorder="1"/>
    <xf numFmtId="0" fontId="32" fillId="55" borderId="0" xfId="0" applyFont="1" applyFill="1"/>
    <xf numFmtId="0" fontId="36" fillId="69" borderId="29" xfId="244" applyFont="1" applyFill="1" applyBorder="1" applyAlignment="1">
      <alignment horizontal="center" vertical="center" wrapText="1"/>
    </xf>
    <xf numFmtId="0" fontId="36" fillId="69" borderId="29" xfId="0" applyFont="1" applyFill="1" applyBorder="1" applyAlignment="1">
      <alignment horizontal="center" vertical="center" wrapText="1"/>
    </xf>
    <xf numFmtId="0" fontId="36" fillId="55" borderId="0" xfId="0" applyFont="1" applyFill="1" applyBorder="1" applyAlignment="1">
      <alignment horizontal="center" vertical="center" wrapText="1"/>
    </xf>
    <xf numFmtId="0" fontId="36" fillId="69" borderId="30" xfId="244" applyFont="1" applyFill="1" applyBorder="1" applyAlignment="1">
      <alignment horizontal="center" vertical="center" wrapText="1"/>
    </xf>
    <xf numFmtId="0" fontId="49" fillId="55" borderId="0" xfId="0" applyFont="1" applyFill="1" applyBorder="1" applyAlignment="1">
      <alignment vertical="center"/>
    </xf>
    <xf numFmtId="0" fontId="49" fillId="55" borderId="0" xfId="0" applyFont="1" applyFill="1" applyAlignment="1">
      <alignment vertical="center"/>
    </xf>
    <xf numFmtId="0" fontId="36" fillId="0" borderId="0" xfId="244" applyFont="1" applyFill="1" applyBorder="1" applyAlignment="1">
      <alignment horizontal="center" vertical="center"/>
    </xf>
    <xf numFmtId="165" fontId="51" fillId="0" borderId="0" xfId="256" applyNumberFormat="1" applyFont="1" applyFill="1" applyBorder="1" applyAlignment="1">
      <alignment vertical="center"/>
    </xf>
    <xf numFmtId="165" fontId="33" fillId="0" borderId="0" xfId="256" applyNumberFormat="1" applyFont="1" applyFill="1" applyBorder="1"/>
    <xf numFmtId="167" fontId="32" fillId="54" borderId="23" xfId="121" applyNumberFormat="1" applyFont="1" applyFill="1" applyBorder="1" applyAlignment="1">
      <alignment vertical="top"/>
    </xf>
    <xf numFmtId="166" fontId="49" fillId="54" borderId="23" xfId="278" applyNumberFormat="1" applyFont="1" applyFill="1" applyBorder="1" applyAlignment="1">
      <alignment vertical="top"/>
    </xf>
    <xf numFmtId="166" fontId="71" fillId="60" borderId="10" xfId="278" applyNumberFormat="1" applyFont="1" applyFill="1" applyBorder="1" applyAlignment="1" applyProtection="1">
      <alignment horizontal="center" vertical="center" wrapText="1"/>
    </xf>
    <xf numFmtId="166" fontId="71" fillId="71" borderId="10" xfId="278" applyNumberFormat="1" applyFont="1" applyFill="1" applyBorder="1" applyAlignment="1" applyProtection="1">
      <alignment horizontal="center" vertical="center" wrapText="1"/>
    </xf>
    <xf numFmtId="0" fontId="0" fillId="0" borderId="0" xfId="0" applyAlignment="1">
      <alignment horizontal="center"/>
    </xf>
    <xf numFmtId="0" fontId="7" fillId="72" borderId="10" xfId="0" applyFont="1" applyFill="1" applyBorder="1"/>
    <xf numFmtId="0" fontId="7" fillId="0" borderId="0" xfId="0" applyFont="1"/>
    <xf numFmtId="14" fontId="7" fillId="0" borderId="0" xfId="0" applyNumberFormat="1" applyFont="1" applyAlignment="1">
      <alignment horizontal="right"/>
    </xf>
    <xf numFmtId="4" fontId="7" fillId="0" borderId="0" xfId="0" applyNumberFormat="1" applyFont="1" applyAlignment="1">
      <alignment horizontal="right"/>
    </xf>
    <xf numFmtId="0" fontId="7" fillId="73" borderId="10" xfId="0" applyFont="1" applyFill="1" applyBorder="1"/>
    <xf numFmtId="14" fontId="7" fillId="73" borderId="10" xfId="0" applyNumberFormat="1" applyFont="1" applyFill="1" applyBorder="1" applyAlignment="1">
      <alignment horizontal="right"/>
    </xf>
    <xf numFmtId="4" fontId="7" fillId="73" borderId="10" xfId="0" applyNumberFormat="1" applyFont="1" applyFill="1" applyBorder="1" applyAlignment="1">
      <alignment horizontal="right"/>
    </xf>
    <xf numFmtId="0" fontId="0" fillId="0" borderId="0" xfId="0" applyAlignment="1">
      <alignment horizontal="left"/>
    </xf>
    <xf numFmtId="0" fontId="0" fillId="0" borderId="0" xfId="0" applyAlignment="1">
      <alignment horizontal="right"/>
    </xf>
    <xf numFmtId="0" fontId="68" fillId="0" borderId="0" xfId="0" applyFont="1" applyAlignment="1">
      <alignment horizontal="left"/>
    </xf>
    <xf numFmtId="0" fontId="73" fillId="0" borderId="0" xfId="0" applyFont="1"/>
    <xf numFmtId="0" fontId="3" fillId="55" borderId="0" xfId="0" applyFont="1" applyFill="1" applyAlignment="1">
      <alignment horizontal="center"/>
    </xf>
    <xf numFmtId="0" fontId="36" fillId="0" borderId="29" xfId="244" applyFont="1" applyFill="1" applyBorder="1" applyAlignment="1">
      <alignment horizontal="center" vertical="center" wrapText="1"/>
    </xf>
    <xf numFmtId="0" fontId="36" fillId="69" borderId="27" xfId="244" applyFont="1" applyFill="1" applyBorder="1" applyAlignment="1">
      <alignment horizontal="left" vertical="center"/>
    </xf>
    <xf numFmtId="0" fontId="36" fillId="69" borderId="28" xfId="244" applyFont="1" applyFill="1" applyBorder="1" applyAlignment="1">
      <alignment horizontal="center" vertical="center" wrapText="1"/>
    </xf>
    <xf numFmtId="2" fontId="71" fillId="67" borderId="10" xfId="246" applyNumberFormat="1" applyFont="1" applyFill="1" applyBorder="1" applyAlignment="1" applyProtection="1">
      <alignment horizontal="center" vertical="center" wrapText="1"/>
    </xf>
    <xf numFmtId="0" fontId="71" fillId="67" borderId="10" xfId="246" applyFont="1" applyFill="1" applyBorder="1" applyAlignment="1" applyProtection="1">
      <alignment horizontal="center" vertical="center" wrapText="1"/>
    </xf>
    <xf numFmtId="166" fontId="90" fillId="0" borderId="10" xfId="278" applyNumberFormat="1" applyFont="1" applyFill="1" applyBorder="1" applyAlignment="1">
      <alignment horizontal="center" vertical="center" wrapText="1"/>
    </xf>
    <xf numFmtId="43" fontId="90" fillId="0" borderId="10" xfId="121" applyNumberFormat="1" applyFont="1" applyFill="1" applyBorder="1" applyAlignment="1">
      <alignment horizontal="center" vertical="center" wrapText="1"/>
    </xf>
    <xf numFmtId="0" fontId="95" fillId="55" borderId="0" xfId="0" applyFont="1" applyFill="1"/>
    <xf numFmtId="43" fontId="51" fillId="55" borderId="29" xfId="121" applyNumberFormat="1" applyFont="1" applyFill="1" applyBorder="1" applyAlignment="1">
      <alignment vertical="center"/>
    </xf>
    <xf numFmtId="43" fontId="51" fillId="70" borderId="29" xfId="121" applyNumberFormat="1" applyFont="1" applyFill="1" applyBorder="1" applyAlignment="1">
      <alignment vertical="center"/>
    </xf>
    <xf numFmtId="2" fontId="52" fillId="0" borderId="10" xfId="0" applyNumberFormat="1" applyFont="1" applyFill="1" applyBorder="1" applyAlignment="1" applyProtection="1">
      <alignment vertical="top"/>
    </xf>
    <xf numFmtId="0" fontId="52" fillId="0" borderId="10" xfId="0" applyFont="1" applyFill="1" applyBorder="1" applyAlignment="1" applyProtection="1">
      <alignment horizontal="left" vertical="top"/>
    </xf>
    <xf numFmtId="0" fontId="52" fillId="0" borderId="10" xfId="0" applyFont="1" applyFill="1" applyBorder="1" applyAlignment="1" applyProtection="1">
      <alignment vertical="top"/>
    </xf>
    <xf numFmtId="43" fontId="52" fillId="0" borderId="10" xfId="121" applyFont="1" applyFill="1" applyBorder="1" applyAlignment="1" applyProtection="1">
      <alignment horizontal="right" vertical="top" wrapText="1"/>
      <protection locked="0"/>
    </xf>
    <xf numFmtId="165" fontId="52" fillId="0" borderId="10" xfId="256" applyNumberFormat="1" applyFont="1" applyFill="1" applyBorder="1" applyAlignment="1" applyProtection="1">
      <alignment horizontal="right" vertical="top" wrapText="1"/>
    </xf>
    <xf numFmtId="43" fontId="52" fillId="0" borderId="10" xfId="121" applyFont="1" applyFill="1" applyBorder="1" applyAlignment="1" applyProtection="1">
      <alignment horizontal="right" vertical="top" wrapText="1"/>
    </xf>
    <xf numFmtId="43" fontId="52" fillId="0" borderId="10" xfId="121" applyFont="1" applyFill="1" applyBorder="1" applyAlignment="1" applyProtection="1">
      <alignment horizontal="center" vertical="top" wrapText="1"/>
    </xf>
    <xf numFmtId="166" fontId="52" fillId="0" borderId="10" xfId="278" applyNumberFormat="1" applyFont="1" applyFill="1" applyBorder="1" applyAlignment="1">
      <alignment vertical="top"/>
    </xf>
    <xf numFmtId="166" fontId="33" fillId="0" borderId="29" xfId="148" applyNumberFormat="1" applyFont="1" applyFill="1" applyBorder="1"/>
    <xf numFmtId="43" fontId="3" fillId="55" borderId="0" xfId="121" applyFont="1" applyFill="1" applyAlignment="1">
      <alignment horizontal="center"/>
    </xf>
    <xf numFmtId="43" fontId="59" fillId="55" borderId="0" xfId="121" applyFont="1" applyFill="1"/>
    <xf numFmtId="43" fontId="92" fillId="55" borderId="0" xfId="121" applyFont="1" applyFill="1"/>
    <xf numFmtId="0" fontId="36" fillId="69" borderId="0" xfId="244" applyFont="1" applyFill="1" applyBorder="1" applyAlignment="1">
      <alignment horizontal="center" vertical="center"/>
    </xf>
    <xf numFmtId="0" fontId="36" fillId="69" borderId="27" xfId="244" applyFont="1" applyFill="1" applyBorder="1" applyAlignment="1">
      <alignment horizontal="center" vertical="center"/>
    </xf>
    <xf numFmtId="165" fontId="59" fillId="55" borderId="0" xfId="256" applyNumberFormat="1" applyFont="1" applyFill="1"/>
    <xf numFmtId="0" fontId="59" fillId="55" borderId="0" xfId="0" applyFont="1" applyFill="1" applyAlignment="1">
      <alignment wrapText="1"/>
    </xf>
    <xf numFmtId="0" fontId="96" fillId="55" borderId="0" xfId="0" applyFont="1" applyFill="1"/>
    <xf numFmtId="0" fontId="96" fillId="0" borderId="0" xfId="0" applyFont="1"/>
    <xf numFmtId="0" fontId="97" fillId="0" borderId="0" xfId="0" applyFont="1"/>
    <xf numFmtId="0" fontId="32" fillId="0" borderId="0" xfId="0" applyFont="1"/>
    <xf numFmtId="0" fontId="32" fillId="0" borderId="0" xfId="0" applyFont="1" applyAlignment="1">
      <alignment horizontal="left"/>
    </xf>
    <xf numFmtId="0" fontId="33" fillId="76" borderId="29" xfId="244" applyFont="1" applyFill="1" applyBorder="1" applyAlignment="1">
      <alignment horizontal="center" vertical="top" wrapText="1"/>
    </xf>
    <xf numFmtId="0" fontId="0" fillId="55" borderId="0" xfId="0" applyFill="1"/>
    <xf numFmtId="0" fontId="93" fillId="55" borderId="29" xfId="0" quotePrefix="1" applyFont="1" applyFill="1" applyBorder="1" applyAlignment="1">
      <alignment vertical="top" wrapText="1"/>
    </xf>
    <xf numFmtId="166" fontId="93" fillId="55" borderId="29" xfId="278" quotePrefix="1" applyNumberFormat="1" applyFont="1" applyFill="1" applyBorder="1" applyAlignment="1">
      <alignment vertical="top"/>
    </xf>
    <xf numFmtId="0" fontId="0" fillId="55" borderId="0" xfId="0" applyFill="1" applyAlignment="1">
      <alignment vertical="top"/>
    </xf>
    <xf numFmtId="167" fontId="99" fillId="55" borderId="0" xfId="121" applyNumberFormat="1" applyFont="1" applyFill="1" applyBorder="1"/>
    <xf numFmtId="0" fontId="93" fillId="55" borderId="31" xfId="0" quotePrefix="1" applyFont="1" applyFill="1" applyBorder="1" applyAlignment="1">
      <alignment horizontal="left" vertical="top" wrapText="1"/>
    </xf>
    <xf numFmtId="0" fontId="33" fillId="76" borderId="31" xfId="244" applyFont="1" applyFill="1" applyBorder="1" applyAlignment="1">
      <alignment horizontal="center" vertical="top" wrapText="1"/>
    </xf>
    <xf numFmtId="0" fontId="36" fillId="0" borderId="0" xfId="0" applyFont="1" applyFill="1" applyBorder="1" applyAlignment="1">
      <alignment horizontal="center" vertical="center" wrapText="1"/>
    </xf>
    <xf numFmtId="43" fontId="36" fillId="69" borderId="30" xfId="121" applyFont="1" applyFill="1" applyBorder="1" applyAlignment="1">
      <alignment horizontal="center" vertical="center" wrapText="1"/>
    </xf>
    <xf numFmtId="0" fontId="36" fillId="69" borderId="30" xfId="0" applyFont="1" applyFill="1" applyBorder="1" applyAlignment="1">
      <alignment horizontal="center" vertical="center" wrapText="1"/>
    </xf>
    <xf numFmtId="0" fontId="98" fillId="75" borderId="32" xfId="0" applyFont="1" applyFill="1" applyBorder="1" applyAlignment="1">
      <alignment horizontal="center"/>
    </xf>
    <xf numFmtId="0" fontId="98" fillId="75" borderId="33" xfId="0" applyFont="1" applyFill="1" applyBorder="1" applyAlignment="1">
      <alignment horizontal="center" vertical="center"/>
    </xf>
    <xf numFmtId="0" fontId="71" fillId="0" borderId="10" xfId="0" applyFont="1" applyBorder="1" applyAlignment="1">
      <alignment horizontal="center" vertical="center" wrapText="1"/>
    </xf>
    <xf numFmtId="0" fontId="71" fillId="70" borderId="10" xfId="246" applyFont="1" applyFill="1" applyBorder="1" applyAlignment="1" applyProtection="1">
      <alignment horizontal="center" vertical="center" wrapText="1"/>
    </xf>
    <xf numFmtId="166" fontId="71" fillId="52" borderId="10" xfId="278" applyNumberFormat="1" applyFont="1" applyFill="1" applyBorder="1" applyAlignment="1" applyProtection="1">
      <alignment horizontal="center" vertical="center" wrapText="1"/>
    </xf>
    <xf numFmtId="166" fontId="71" fillId="51" borderId="10" xfId="278" applyNumberFormat="1" applyFont="1" applyFill="1" applyBorder="1" applyAlignment="1" applyProtection="1">
      <alignment horizontal="center" vertical="center" wrapText="1"/>
    </xf>
    <xf numFmtId="166" fontId="71" fillId="0" borderId="10" xfId="278" applyNumberFormat="1" applyFont="1" applyBorder="1" applyAlignment="1">
      <alignment horizontal="center" vertical="center"/>
    </xf>
    <xf numFmtId="166" fontId="71" fillId="0" borderId="0" xfId="0" applyNumberFormat="1" applyFont="1" applyFill="1" applyBorder="1" applyAlignment="1">
      <alignment vertical="top"/>
    </xf>
    <xf numFmtId="166" fontId="52" fillId="0" borderId="10" xfId="0" applyNumberFormat="1" applyFont="1" applyFill="1" applyBorder="1" applyAlignment="1">
      <alignment vertical="top"/>
    </xf>
    <xf numFmtId="0" fontId="32" fillId="0" borderId="10" xfId="0" applyFont="1" applyBorder="1" applyAlignment="1">
      <alignment horizontal="left" vertical="center" wrapText="1" indent="1"/>
    </xf>
    <xf numFmtId="0" fontId="59" fillId="0" borderId="0" xfId="0" applyFont="1" applyAlignment="1">
      <alignment horizontal="left" indent="1"/>
    </xf>
    <xf numFmtId="0" fontId="0" fillId="0" borderId="0" xfId="0" applyAlignment="1">
      <alignment horizontal="left" indent="1"/>
    </xf>
    <xf numFmtId="0" fontId="71" fillId="0" borderId="10" xfId="0" applyFont="1" applyBorder="1" applyAlignment="1">
      <alignment horizontal="left" vertical="center" wrapText="1" indent="1"/>
    </xf>
    <xf numFmtId="0" fontId="71" fillId="0" borderId="10" xfId="0" applyFont="1" applyFill="1" applyBorder="1" applyAlignment="1">
      <alignment vertical="top"/>
    </xf>
    <xf numFmtId="166" fontId="33" fillId="69" borderId="29" xfId="278" applyNumberFormat="1" applyFont="1" applyFill="1" applyBorder="1"/>
    <xf numFmtId="0" fontId="2" fillId="0" borderId="0" xfId="187" applyFont="1"/>
    <xf numFmtId="0" fontId="2" fillId="0" borderId="26" xfId="187" applyFont="1" applyFill="1" applyBorder="1"/>
    <xf numFmtId="0" fontId="2" fillId="0" borderId="0" xfId="187" applyFont="1" applyFill="1" applyBorder="1"/>
    <xf numFmtId="43" fontId="3" fillId="55" borderId="0" xfId="0" applyNumberFormat="1" applyFont="1" applyFill="1" applyAlignment="1">
      <alignment horizontal="center"/>
    </xf>
    <xf numFmtId="0" fontId="59" fillId="74" borderId="29" xfId="0" quotePrefix="1" applyFont="1" applyFill="1" applyBorder="1" applyAlignment="1">
      <alignment vertical="top" wrapText="1"/>
    </xf>
    <xf numFmtId="166" fontId="59" fillId="74" borderId="29" xfId="278" quotePrefix="1" applyNumberFormat="1" applyFont="1" applyFill="1" applyBorder="1" applyAlignment="1">
      <alignment vertical="top"/>
    </xf>
    <xf numFmtId="0" fontId="59" fillId="74" borderId="31" xfId="0" quotePrefix="1" applyFont="1" applyFill="1" applyBorder="1" applyAlignment="1">
      <alignment horizontal="left" vertical="top" wrapText="1"/>
    </xf>
    <xf numFmtId="0" fontId="59" fillId="55" borderId="29" xfId="0" quotePrefix="1" applyFont="1" applyFill="1" applyBorder="1" applyAlignment="1">
      <alignment vertical="top" wrapText="1"/>
    </xf>
    <xf numFmtId="166" fontId="59" fillId="55" borderId="29" xfId="278" quotePrefix="1" applyNumberFormat="1" applyFont="1" applyFill="1" applyBorder="1" applyAlignment="1">
      <alignment vertical="top"/>
    </xf>
    <xf numFmtId="0" fontId="59" fillId="55" borderId="31" xfId="0" quotePrefix="1" applyFont="1" applyFill="1" applyBorder="1" applyAlignment="1">
      <alignment horizontal="left" vertical="top" wrapText="1"/>
    </xf>
    <xf numFmtId="0" fontId="97" fillId="74" borderId="34" xfId="0" quotePrefix="1" applyFont="1" applyFill="1" applyBorder="1" applyAlignment="1">
      <alignment vertical="top" wrapText="1"/>
    </xf>
    <xf numFmtId="166" fontId="97" fillId="74" borderId="34" xfId="278" quotePrefix="1" applyNumberFormat="1" applyFont="1" applyFill="1" applyBorder="1" applyAlignment="1">
      <alignment vertical="top"/>
    </xf>
    <xf numFmtId="0" fontId="97" fillId="74" borderId="35" xfId="0" quotePrefix="1" applyFont="1" applyFill="1" applyBorder="1" applyAlignment="1">
      <alignment horizontal="left" vertical="top" wrapText="1"/>
    </xf>
    <xf numFmtId="0" fontId="97" fillId="74" borderId="29" xfId="0" quotePrefix="1" applyFont="1" applyFill="1" applyBorder="1" applyAlignment="1">
      <alignment vertical="top" wrapText="1"/>
    </xf>
    <xf numFmtId="166" fontId="97" fillId="74" borderId="29" xfId="278" quotePrefix="1" applyNumberFormat="1" applyFont="1" applyFill="1" applyBorder="1" applyAlignment="1">
      <alignment vertical="top"/>
    </xf>
    <xf numFmtId="0" fontId="97" fillId="74" borderId="31" xfId="0" quotePrefix="1" applyFont="1" applyFill="1" applyBorder="1" applyAlignment="1">
      <alignment horizontal="left" vertical="top" wrapText="1"/>
    </xf>
    <xf numFmtId="0" fontId="32" fillId="55" borderId="0" xfId="0" applyFont="1" applyFill="1" applyAlignment="1">
      <alignment horizontal="left" wrapText="1"/>
    </xf>
    <xf numFmtId="0" fontId="32" fillId="0" borderId="0" xfId="0" applyFont="1" applyAlignment="1">
      <alignment horizontal="left" wrapText="1"/>
    </xf>
    <xf numFmtId="0" fontId="32" fillId="0" borderId="0" xfId="0" applyFont="1" applyAlignment="1">
      <alignment horizontal="left"/>
    </xf>
    <xf numFmtId="0" fontId="2" fillId="0" borderId="0" xfId="0" applyFont="1" applyAlignment="1">
      <alignment horizontal="left" vertical="top" wrapText="1"/>
    </xf>
    <xf numFmtId="0" fontId="32" fillId="0" borderId="0" xfId="0" applyFont="1" applyAlignment="1">
      <alignment horizontal="left" vertical="top" wrapText="1"/>
    </xf>
    <xf numFmtId="0" fontId="2" fillId="0" borderId="0" xfId="0" applyFont="1" applyAlignment="1">
      <alignment horizontal="left"/>
    </xf>
    <xf numFmtId="0" fontId="36" fillId="69" borderId="27" xfId="244" applyFont="1" applyFill="1" applyBorder="1" applyAlignment="1">
      <alignment horizontal="center" vertical="center"/>
    </xf>
    <xf numFmtId="0" fontId="32" fillId="55" borderId="0" xfId="0" applyFont="1" applyFill="1" applyAlignment="1">
      <alignment horizontal="center"/>
    </xf>
    <xf numFmtId="0" fontId="2" fillId="0" borderId="0" xfId="187" applyFont="1" applyAlignment="1">
      <alignment horizontal="left" vertical="top" wrapText="1"/>
    </xf>
    <xf numFmtId="0" fontId="32" fillId="0" borderId="0" xfId="187" applyFont="1" applyAlignment="1">
      <alignment horizontal="left" vertical="top" wrapText="1"/>
    </xf>
    <xf numFmtId="0" fontId="68" fillId="0" borderId="23" xfId="0" applyFont="1" applyBorder="1" applyAlignment="1">
      <alignment horizontal="center"/>
    </xf>
  </cellXfs>
  <cellStyles count="280">
    <cellStyle name="20% - Accent1 2" xfId="1"/>
    <cellStyle name="20% - Accent1 2 2" xfId="2"/>
    <cellStyle name="20% - Accent1 3" xfId="3"/>
    <cellStyle name="20% - Accent1 4" xfId="4"/>
    <cellStyle name="20% - Accent1 5" xfId="5"/>
    <cellStyle name="20% - Accent2 2" xfId="6"/>
    <cellStyle name="20% - Accent2 2 2" xfId="7"/>
    <cellStyle name="20% - Accent2 3" xfId="8"/>
    <cellStyle name="20% - Accent2 4" xfId="9"/>
    <cellStyle name="20% - Accent2 5" xfId="10"/>
    <cellStyle name="20% - Accent3 2" xfId="11"/>
    <cellStyle name="20% - Accent3 2 2" xfId="12"/>
    <cellStyle name="20% - Accent3 3" xfId="13"/>
    <cellStyle name="20% - Accent3 4" xfId="14"/>
    <cellStyle name="20% - Accent3 5" xfId="15"/>
    <cellStyle name="20% - Accent4 2" xfId="16"/>
    <cellStyle name="20% - Accent4 2 2" xfId="17"/>
    <cellStyle name="20% - Accent4 3" xfId="18"/>
    <cellStyle name="20% - Accent4 4" xfId="19"/>
    <cellStyle name="20% - Accent4 5" xfId="20"/>
    <cellStyle name="20% - Accent5 2" xfId="21"/>
    <cellStyle name="20% - Accent5 2 2" xfId="22"/>
    <cellStyle name="20% - Accent5 3" xfId="23"/>
    <cellStyle name="20% - Accent5 4" xfId="24"/>
    <cellStyle name="20% - Accent5 5" xfId="25"/>
    <cellStyle name="20% - Accent6 2" xfId="26"/>
    <cellStyle name="20% - Accent6 2 2" xfId="27"/>
    <cellStyle name="20% - Accent6 3" xfId="28"/>
    <cellStyle name="20% - Accent6 4" xfId="29"/>
    <cellStyle name="20% - Accent6 5" xfId="30"/>
    <cellStyle name="40% - Accent1 2" xfId="31"/>
    <cellStyle name="40% - Accent1 2 2" xfId="32"/>
    <cellStyle name="40% - Accent1 3" xfId="33"/>
    <cellStyle name="40% - Accent1 4" xfId="34"/>
    <cellStyle name="40% - Accent1 5" xfId="35"/>
    <cellStyle name="40% - Accent2 2" xfId="36"/>
    <cellStyle name="40% - Accent2 2 2" xfId="37"/>
    <cellStyle name="40% - Accent2 3" xfId="38"/>
    <cellStyle name="40% - Accent2 4" xfId="39"/>
    <cellStyle name="40% - Accent2 5" xfId="40"/>
    <cellStyle name="40% - Accent3 2" xfId="41"/>
    <cellStyle name="40% - Accent3 2 2" xfId="42"/>
    <cellStyle name="40% - Accent3 3" xfId="43"/>
    <cellStyle name="40% - Accent3 4" xfId="44"/>
    <cellStyle name="40% - Accent3 5" xfId="45"/>
    <cellStyle name="40% - Accent4 2" xfId="46"/>
    <cellStyle name="40% - Accent4 2 2" xfId="47"/>
    <cellStyle name="40% - Accent4 3" xfId="48"/>
    <cellStyle name="40% - Accent4 4" xfId="49"/>
    <cellStyle name="40% - Accent4 5" xfId="50"/>
    <cellStyle name="40% - Accent5 2" xfId="51"/>
    <cellStyle name="40% - Accent5 2 2" xfId="52"/>
    <cellStyle name="40% - Accent5 3" xfId="53"/>
    <cellStyle name="40% - Accent5 4" xfId="54"/>
    <cellStyle name="40% - Accent5 5" xfId="55"/>
    <cellStyle name="40% - Accent6 2" xfId="56"/>
    <cellStyle name="40% - Accent6 2 2" xfId="57"/>
    <cellStyle name="40% - Accent6 3" xfId="58"/>
    <cellStyle name="40% - Accent6 4" xfId="59"/>
    <cellStyle name="40% - Accent6 5" xfId="60"/>
    <cellStyle name="60% - Accent1 2" xfId="61"/>
    <cellStyle name="60% - Accent1 2 2" xfId="62"/>
    <cellStyle name="60% - Accent1 3" xfId="63"/>
    <cellStyle name="60% - Accent1 4" xfId="64"/>
    <cellStyle name="60% - Accent2 2" xfId="65"/>
    <cellStyle name="60% - Accent2 2 2" xfId="66"/>
    <cellStyle name="60% - Accent2 3" xfId="67"/>
    <cellStyle name="60% - Accent2 4" xfId="68"/>
    <cellStyle name="60% - Accent3 2" xfId="69"/>
    <cellStyle name="60% - Accent3 2 2" xfId="70"/>
    <cellStyle name="60% - Accent3 3" xfId="71"/>
    <cellStyle name="60% - Accent3 4" xfId="72"/>
    <cellStyle name="60% - Accent4 2" xfId="73"/>
    <cellStyle name="60% - Accent4 2 2" xfId="74"/>
    <cellStyle name="60% - Accent4 3" xfId="75"/>
    <cellStyle name="60% - Accent4 4" xfId="76"/>
    <cellStyle name="60% - Accent5 2" xfId="77"/>
    <cellStyle name="60% - Accent5 2 2" xfId="78"/>
    <cellStyle name="60% - Accent5 3" xfId="79"/>
    <cellStyle name="60% - Accent5 4" xfId="80"/>
    <cellStyle name="60% - Accent6 2" xfId="81"/>
    <cellStyle name="60% - Accent6 2 2" xfId="82"/>
    <cellStyle name="60% - Accent6 3" xfId="83"/>
    <cellStyle name="60% - Accent6 4" xfId="84"/>
    <cellStyle name="Accent1 2" xfId="85"/>
    <cellStyle name="Accent1 2 2" xfId="86"/>
    <cellStyle name="Accent1 3" xfId="87"/>
    <cellStyle name="Accent1 4" xfId="88"/>
    <cellStyle name="Accent2 2" xfId="89"/>
    <cellStyle name="Accent2 2 2" xfId="90"/>
    <cellStyle name="Accent2 3" xfId="91"/>
    <cellStyle name="Accent2 4" xfId="92"/>
    <cellStyle name="Accent3 2" xfId="93"/>
    <cellStyle name="Accent3 2 2" xfId="94"/>
    <cellStyle name="Accent3 3" xfId="95"/>
    <cellStyle name="Accent3 4" xfId="96"/>
    <cellStyle name="Accent4 2" xfId="97"/>
    <cellStyle name="Accent4 2 2" xfId="98"/>
    <cellStyle name="Accent4 3" xfId="99"/>
    <cellStyle name="Accent4 4" xfId="100"/>
    <cellStyle name="Accent5 2" xfId="101"/>
    <cellStyle name="Accent5 2 2" xfId="102"/>
    <cellStyle name="Accent5 3" xfId="103"/>
    <cellStyle name="Accent5 4" xfId="104"/>
    <cellStyle name="Accent6 2" xfId="105"/>
    <cellStyle name="Accent6 2 2" xfId="106"/>
    <cellStyle name="Accent6 3" xfId="107"/>
    <cellStyle name="Accent6 4" xfId="108"/>
    <cellStyle name="Bad 2" xfId="109"/>
    <cellStyle name="Bad 2 2" xfId="110"/>
    <cellStyle name="Bad 3" xfId="111"/>
    <cellStyle name="Bad 4" xfId="112"/>
    <cellStyle name="Calculation 2" xfId="113"/>
    <cellStyle name="Calculation 2 2" xfId="114"/>
    <cellStyle name="Calculation 3" xfId="115"/>
    <cellStyle name="Calculation 4" xfId="116"/>
    <cellStyle name="Check Cell 2" xfId="117"/>
    <cellStyle name="Check Cell 2 2" xfId="118"/>
    <cellStyle name="Check Cell 3" xfId="119"/>
    <cellStyle name="Check Cell 4" xfId="120"/>
    <cellStyle name="Comma" xfId="121" builtinId="3"/>
    <cellStyle name="Comma 2" xfId="122"/>
    <cellStyle name="Comma 2 2" xfId="123"/>
    <cellStyle name="Comma 3" xfId="124"/>
    <cellStyle name="Comma 3 2" xfId="125"/>
    <cellStyle name="Comma 4" xfId="126"/>
    <cellStyle name="Comma 4 2" xfId="127"/>
    <cellStyle name="Comma 5" xfId="128"/>
    <cellStyle name="Comma 6" xfId="129"/>
    <cellStyle name="Currency" xfId="278" builtinId="4"/>
    <cellStyle name="Currency 10" xfId="130"/>
    <cellStyle name="Currency 2" xfId="131"/>
    <cellStyle name="Currency 2 2" xfId="132"/>
    <cellStyle name="Currency 2 2 2" xfId="133"/>
    <cellStyle name="Currency 2 2 2 2" xfId="134"/>
    <cellStyle name="Currency 2 2 2 3" xfId="135"/>
    <cellStyle name="Currency 2 2 3" xfId="136"/>
    <cellStyle name="Currency 2 2 4" xfId="137"/>
    <cellStyle name="Currency 2 2 5" xfId="138"/>
    <cellStyle name="Currency 2 3" xfId="139"/>
    <cellStyle name="Currency 2 4" xfId="140"/>
    <cellStyle name="Currency 3" xfId="141"/>
    <cellStyle name="Currency 3 2" xfId="142"/>
    <cellStyle name="Currency 3 3" xfId="143"/>
    <cellStyle name="Currency 4" xfId="144"/>
    <cellStyle name="Currency 5" xfId="145"/>
    <cellStyle name="Currency 6" xfId="146"/>
    <cellStyle name="Currency 7" xfId="147"/>
    <cellStyle name="Currency 7 2" xfId="148"/>
    <cellStyle name="Currency 8" xfId="149"/>
    <cellStyle name="Currency 9" xfId="150"/>
    <cellStyle name="Explanatory Text 2" xfId="151"/>
    <cellStyle name="Explanatory Text 2 2" xfId="152"/>
    <cellStyle name="Explanatory Text 3" xfId="153"/>
    <cellStyle name="Explanatory Text 4" xfId="154"/>
    <cellStyle name="Good 2" xfId="155"/>
    <cellStyle name="Good 2 2" xfId="156"/>
    <cellStyle name="Good 3" xfId="157"/>
    <cellStyle name="Good 4" xfId="158"/>
    <cellStyle name="Heading 1 2" xfId="159"/>
    <cellStyle name="Heading 1 2 2" xfId="160"/>
    <cellStyle name="Heading 1 3" xfId="161"/>
    <cellStyle name="Heading 1 4" xfId="162"/>
    <cellStyle name="Heading 2 2" xfId="163"/>
    <cellStyle name="Heading 2 2 2" xfId="164"/>
    <cellStyle name="Heading 2 3" xfId="165"/>
    <cellStyle name="Heading 2 4" xfId="166"/>
    <cellStyle name="Heading 3 2" xfId="167"/>
    <cellStyle name="Heading 3 2 2" xfId="168"/>
    <cellStyle name="Heading 3 3" xfId="169"/>
    <cellStyle name="Heading 3 4" xfId="170"/>
    <cellStyle name="Heading 4 2" xfId="171"/>
    <cellStyle name="Heading 4 2 2" xfId="172"/>
    <cellStyle name="Heading 4 3" xfId="173"/>
    <cellStyle name="Heading 4 4" xfId="174"/>
    <cellStyle name="Input 2" xfId="175"/>
    <cellStyle name="Input 2 2" xfId="176"/>
    <cellStyle name="Input 3" xfId="177"/>
    <cellStyle name="Input 4" xfId="178"/>
    <cellStyle name="Linked Cell 2" xfId="179"/>
    <cellStyle name="Linked Cell 2 2" xfId="180"/>
    <cellStyle name="Linked Cell 3" xfId="181"/>
    <cellStyle name="Linked Cell 4" xfId="182"/>
    <cellStyle name="Neutral 2" xfId="183"/>
    <cellStyle name="Neutral 2 2" xfId="184"/>
    <cellStyle name="Neutral 3" xfId="185"/>
    <cellStyle name="Neutral 4" xfId="186"/>
    <cellStyle name="Normal" xfId="0" builtinId="0"/>
    <cellStyle name="Normal 10" xfId="187"/>
    <cellStyle name="Normal 11" xfId="188"/>
    <cellStyle name="Normal 12" xfId="189"/>
    <cellStyle name="Normal 12 2" xfId="190"/>
    <cellStyle name="Normal 13" xfId="191"/>
    <cellStyle name="Normal 14" xfId="192"/>
    <cellStyle name="Normal 15" xfId="193"/>
    <cellStyle name="Normal 16" xfId="279"/>
    <cellStyle name="Normal 2" xfId="194"/>
    <cellStyle name="Normal 2 2" xfId="195"/>
    <cellStyle name="Normal 2 2 2" xfId="196"/>
    <cellStyle name="Normal 2 2 3" xfId="197"/>
    <cellStyle name="Normal 2 2 4" xfId="198"/>
    <cellStyle name="Normal 2 3" xfId="199"/>
    <cellStyle name="Normal 2 3 2" xfId="200"/>
    <cellStyle name="Normal 2 3 2 2" xfId="201"/>
    <cellStyle name="Normal 2 3 2 3" xfId="202"/>
    <cellStyle name="Normal 2 3 3" xfId="203"/>
    <cellStyle name="Normal 2 3 4" xfId="204"/>
    <cellStyle name="Normal 2 4" xfId="205"/>
    <cellStyle name="Normal 2 4 2" xfId="206"/>
    <cellStyle name="Normal 2 4 3" xfId="207"/>
    <cellStyle name="Normal 2 5" xfId="208"/>
    <cellStyle name="Normal 2 6" xfId="209"/>
    <cellStyle name="Normal 2 7" xfId="210"/>
    <cellStyle name="Normal 2 8" xfId="211"/>
    <cellStyle name="Normal 3" xfId="212"/>
    <cellStyle name="Normal 3 10" xfId="213"/>
    <cellStyle name="Normal 3 11" xfId="214"/>
    <cellStyle name="Normal 3 12" xfId="215"/>
    <cellStyle name="Normal 3 13" xfId="216"/>
    <cellStyle name="Normal 3 14" xfId="217"/>
    <cellStyle name="Normal 3 2" xfId="218"/>
    <cellStyle name="Normal 3 2 2" xfId="219"/>
    <cellStyle name="Normal 3 3" xfId="220"/>
    <cellStyle name="Normal 3 3 2" xfId="221"/>
    <cellStyle name="Normal 3 4" xfId="222"/>
    <cellStyle name="Normal 3 5" xfId="223"/>
    <cellStyle name="Normal 3 6" xfId="224"/>
    <cellStyle name="Normal 3 7" xfId="225"/>
    <cellStyle name="Normal 3 8" xfId="226"/>
    <cellStyle name="Normal 3 9" xfId="227"/>
    <cellStyle name="Normal 4" xfId="228"/>
    <cellStyle name="Normal 4 2" xfId="229"/>
    <cellStyle name="Normal 5" xfId="230"/>
    <cellStyle name="Normal 5 2" xfId="231"/>
    <cellStyle name="Normal 5 2 2" xfId="232"/>
    <cellStyle name="Normal 5 2 3" xfId="233"/>
    <cellStyle name="Normal 5 3" xfId="234"/>
    <cellStyle name="Normal 5 4" xfId="235"/>
    <cellStyle name="Normal 5 5" xfId="236"/>
    <cellStyle name="Normal 6" xfId="237"/>
    <cellStyle name="Normal 6 2" xfId="238"/>
    <cellStyle name="Normal 6 3" xfId="239"/>
    <cellStyle name="Normal 7" xfId="240"/>
    <cellStyle name="Normal 7 2" xfId="241"/>
    <cellStyle name="Normal 8" xfId="242"/>
    <cellStyle name="Normal 9" xfId="243"/>
    <cellStyle name="Normal 9 2" xfId="244"/>
    <cellStyle name="Normal_BILLING Contacts FY07" xfId="245"/>
    <cellStyle name="Normal_STOP" xfId="246"/>
    <cellStyle name="Note 2" xfId="247"/>
    <cellStyle name="Note 2 2" xfId="248"/>
    <cellStyle name="Note 2 3" xfId="249"/>
    <cellStyle name="Note 3" xfId="250"/>
    <cellStyle name="Note 4" xfId="251"/>
    <cellStyle name="Output 2" xfId="252"/>
    <cellStyle name="Output 2 2" xfId="253"/>
    <cellStyle name="Output 3" xfId="254"/>
    <cellStyle name="Output 4" xfId="255"/>
    <cellStyle name="Percent" xfId="256" builtinId="5"/>
    <cellStyle name="Percent 2" xfId="257"/>
    <cellStyle name="Percent 2 2" xfId="258"/>
    <cellStyle name="Percent 2 2 2" xfId="259"/>
    <cellStyle name="Percent 2 2 3" xfId="260"/>
    <cellStyle name="Percent 2 3" xfId="261"/>
    <cellStyle name="Percent 2 4" xfId="262"/>
    <cellStyle name="Percent 3" xfId="263"/>
    <cellStyle name="Percent 3 2" xfId="264"/>
    <cellStyle name="Percent 3 3" xfId="265"/>
    <cellStyle name="Percent 3 4" xfId="266"/>
    <cellStyle name="Title 2" xfId="267"/>
    <cellStyle name="Title 2 2" xfId="268"/>
    <cellStyle name="Title 3" xfId="269"/>
    <cellStyle name="Total 2" xfId="270"/>
    <cellStyle name="Total 2 2" xfId="271"/>
    <cellStyle name="Total 3" xfId="272"/>
    <cellStyle name="Total 4" xfId="273"/>
    <cellStyle name="Warning Text 2" xfId="274"/>
    <cellStyle name="Warning Text 2 2" xfId="275"/>
    <cellStyle name="Warning Text 3" xfId="276"/>
    <cellStyle name="Warning Text 4" xfId="277"/>
  </cellStyles>
  <dxfs count="6">
    <dxf>
      <fill>
        <patternFill patternType="solid">
          <fgColor rgb="FF66FF66"/>
          <bgColor rgb="FF000000"/>
        </patternFill>
      </fill>
    </dxf>
    <dxf>
      <fill>
        <patternFill>
          <bgColor theme="3" tint="0.59996337778862885"/>
        </patternFill>
      </fill>
    </dxf>
    <dxf>
      <fill>
        <patternFill>
          <bgColor theme="7" tint="0.59996337778862885"/>
        </patternFill>
      </fill>
    </dxf>
    <dxf>
      <fill>
        <patternFill>
          <bgColor theme="7" tint="0.59996337778862885"/>
        </patternFill>
      </fill>
    </dxf>
    <dxf>
      <fill>
        <patternFill>
          <bgColor theme="3" tint="0.59996337778862885"/>
        </patternFill>
      </fill>
    </dxf>
    <dxf>
      <fill>
        <patternFill>
          <bgColor theme="7" tint="0.59996337778862885"/>
        </patternFill>
      </fill>
    </dxf>
  </dxfs>
  <tableStyles count="0" defaultTableStyle="TableStyleMedium9" defaultPivotStyle="PivotStyleLight16"/>
  <colors>
    <mruColors>
      <color rgb="FF00FF00"/>
      <color rgb="FF99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Freds\BUDGET\FY19\Fund%203504\904400%20DISTRIBUTION\FY17%20Temp%20Driver%20H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lanhome\Freds\MGARDNER\Fleet\Fleet%20FYE02\Billings%20FYE02\Sep%202001%20County%20Fleet%20Bil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lanhome\Freds\mgardner\Fleet\Fleet%20FYE05\Billings%20FY05\Jul%202002%20County%20Fleet%20Bil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 Driver FY17 Temp Hrs"/>
    </sheetNames>
    <sheetDataSet>
      <sheetData sheetId="0">
        <row r="1">
          <cell r="A1" t="str">
            <v>Cost Center #</v>
          </cell>
          <cell r="B1" t="str">
            <v>Order No.</v>
          </cell>
          <cell r="C1" t="str">
            <v>WBS Element</v>
          </cell>
          <cell r="D1" t="str">
            <v>Fund Center</v>
          </cell>
          <cell r="E1" t="str">
            <v>Job Title</v>
          </cell>
          <cell r="F1" t="str">
            <v>Employee Name</v>
          </cell>
          <cell r="G1" t="str">
            <v>Job #</v>
          </cell>
          <cell r="H1" t="str">
            <v>Job #</v>
          </cell>
          <cell r="I1" t="str">
            <v>Position #</v>
          </cell>
          <cell r="J1" t="str">
            <v>Cost Element</v>
          </cell>
          <cell r="K1" t="str">
            <v>Cost Element Name</v>
          </cell>
          <cell r="L1" t="str">
            <v>Transit Tax</v>
          </cell>
          <cell r="M1" t="str">
            <v>Amount</v>
          </cell>
          <cell r="N1" t="str">
            <v>Hours</v>
          </cell>
          <cell r="O1" t="str">
            <v>Post Date</v>
          </cell>
        </row>
        <row r="2">
          <cell r="A2" t="str">
            <v>904400</v>
          </cell>
          <cell r="B2"/>
          <cell r="C2"/>
          <cell r="D2" t="str">
            <v>78-20</v>
          </cell>
          <cell r="E2" t="str">
            <v>14912</v>
          </cell>
          <cell r="F2" t="str">
            <v>Pickrell, Rick J</v>
          </cell>
          <cell r="G2" t="str">
            <v>6124</v>
          </cell>
          <cell r="H2" t="str">
            <v>6124 Driver</v>
          </cell>
          <cell r="I2" t="str">
            <v>00715601</v>
          </cell>
          <cell r="J2" t="str">
            <v>60100</v>
          </cell>
          <cell r="K2" t="str">
            <v>Temporary</v>
          </cell>
          <cell r="L2">
            <v>0</v>
          </cell>
          <cell r="M2">
            <v>496.93</v>
          </cell>
          <cell r="N2">
            <v>31</v>
          </cell>
          <cell r="O2" t="str">
            <v>01/15/2015</v>
          </cell>
        </row>
        <row r="3">
          <cell r="A3" t="str">
            <v>904400</v>
          </cell>
          <cell r="B3"/>
          <cell r="C3"/>
          <cell r="D3" t="str">
            <v>78-20</v>
          </cell>
          <cell r="E3" t="str">
            <v>14912</v>
          </cell>
          <cell r="F3" t="str">
            <v>Pickrell, Rick J</v>
          </cell>
          <cell r="G3" t="str">
            <v>6124</v>
          </cell>
          <cell r="H3" t="str">
            <v>6124 Driver</v>
          </cell>
          <cell r="I3" t="str">
            <v>00715601</v>
          </cell>
          <cell r="J3" t="str">
            <v>60100</v>
          </cell>
          <cell r="K3" t="str">
            <v>Temporary</v>
          </cell>
          <cell r="L3">
            <v>0</v>
          </cell>
          <cell r="M3">
            <v>88.46</v>
          </cell>
          <cell r="N3">
            <v>5.25</v>
          </cell>
          <cell r="O3" t="str">
            <v>01/15/2016</v>
          </cell>
        </row>
        <row r="4">
          <cell r="A4" t="str">
            <v>904400</v>
          </cell>
          <cell r="B4"/>
          <cell r="C4"/>
          <cell r="D4" t="str">
            <v>78-20</v>
          </cell>
          <cell r="E4" t="str">
            <v>14912</v>
          </cell>
          <cell r="F4" t="str">
            <v>Pickrell, Rick J</v>
          </cell>
          <cell r="G4" t="str">
            <v>6124</v>
          </cell>
          <cell r="H4" t="str">
            <v>6124 Driver</v>
          </cell>
          <cell r="I4" t="str">
            <v>00715601</v>
          </cell>
          <cell r="J4" t="str">
            <v>60100</v>
          </cell>
          <cell r="K4" t="str">
            <v>Temporary</v>
          </cell>
          <cell r="L4">
            <v>0</v>
          </cell>
          <cell r="M4">
            <v>357.42</v>
          </cell>
          <cell r="N4">
            <v>21</v>
          </cell>
          <cell r="O4" t="str">
            <v>01/15/2017</v>
          </cell>
        </row>
        <row r="5">
          <cell r="A5" t="str">
            <v>904400</v>
          </cell>
          <cell r="B5"/>
          <cell r="C5"/>
          <cell r="D5" t="str">
            <v>78-20</v>
          </cell>
          <cell r="E5" t="str">
            <v>14912</v>
          </cell>
          <cell r="F5" t="str">
            <v>Pickrell, Rick J</v>
          </cell>
          <cell r="G5" t="str">
            <v>6124</v>
          </cell>
          <cell r="H5" t="str">
            <v>6124 Driver</v>
          </cell>
          <cell r="I5" t="str">
            <v>00715601</v>
          </cell>
          <cell r="J5" t="str">
            <v>60100</v>
          </cell>
          <cell r="K5" t="str">
            <v>Temporary</v>
          </cell>
          <cell r="L5">
            <v>0</v>
          </cell>
          <cell r="M5">
            <v>256.48</v>
          </cell>
          <cell r="N5">
            <v>16</v>
          </cell>
          <cell r="O5" t="str">
            <v>01/31/2015</v>
          </cell>
        </row>
        <row r="6">
          <cell r="A6" t="str">
            <v>904400</v>
          </cell>
          <cell r="B6"/>
          <cell r="C6"/>
          <cell r="D6" t="str">
            <v>78-20</v>
          </cell>
          <cell r="E6" t="str">
            <v>14912</v>
          </cell>
          <cell r="F6" t="str">
            <v>Pickrell, Rick J</v>
          </cell>
          <cell r="G6" t="str">
            <v>6124</v>
          </cell>
          <cell r="H6" t="str">
            <v>6124 Driver</v>
          </cell>
          <cell r="I6" t="str">
            <v>00715601</v>
          </cell>
          <cell r="J6" t="str">
            <v>60100</v>
          </cell>
          <cell r="K6" t="str">
            <v>Temporary</v>
          </cell>
          <cell r="L6">
            <v>0</v>
          </cell>
          <cell r="M6">
            <v>657.15</v>
          </cell>
          <cell r="N6">
            <v>39</v>
          </cell>
          <cell r="O6" t="str">
            <v>01/31/2016</v>
          </cell>
        </row>
        <row r="7">
          <cell r="A7" t="str">
            <v>904400</v>
          </cell>
          <cell r="B7"/>
          <cell r="C7"/>
          <cell r="D7" t="str">
            <v>78-20</v>
          </cell>
          <cell r="E7" t="str">
            <v>14912</v>
          </cell>
          <cell r="F7" t="str">
            <v>Pickrell, Rick J</v>
          </cell>
          <cell r="G7" t="str">
            <v>6124</v>
          </cell>
          <cell r="H7" t="str">
            <v>6124 Driver</v>
          </cell>
          <cell r="I7" t="str">
            <v>00715601</v>
          </cell>
          <cell r="J7" t="str">
            <v>60100</v>
          </cell>
          <cell r="K7" t="str">
            <v>Temporary</v>
          </cell>
          <cell r="L7">
            <v>0</v>
          </cell>
          <cell r="M7">
            <v>221.26</v>
          </cell>
          <cell r="N7">
            <v>13</v>
          </cell>
          <cell r="O7" t="str">
            <v>01/31/2017</v>
          </cell>
        </row>
        <row r="8">
          <cell r="A8" t="str">
            <v>904400</v>
          </cell>
          <cell r="B8"/>
          <cell r="C8"/>
          <cell r="D8" t="str">
            <v>78-20</v>
          </cell>
          <cell r="E8" t="str">
            <v>14912</v>
          </cell>
          <cell r="F8" t="str">
            <v>Pickrell, Rick J</v>
          </cell>
          <cell r="G8" t="str">
            <v>6124</v>
          </cell>
          <cell r="H8" t="str">
            <v>6124 Driver</v>
          </cell>
          <cell r="I8" t="str">
            <v>00715601</v>
          </cell>
          <cell r="J8" t="str">
            <v>60100</v>
          </cell>
          <cell r="K8" t="str">
            <v>Temporary</v>
          </cell>
          <cell r="L8">
            <v>0</v>
          </cell>
          <cell r="M8">
            <v>753.41</v>
          </cell>
          <cell r="N8">
            <v>47</v>
          </cell>
          <cell r="O8" t="str">
            <v>02/15/2015</v>
          </cell>
        </row>
        <row r="9">
          <cell r="A9" t="str">
            <v>904400</v>
          </cell>
          <cell r="B9"/>
          <cell r="C9"/>
          <cell r="D9" t="str">
            <v>78-20</v>
          </cell>
          <cell r="E9" t="str">
            <v>14912</v>
          </cell>
          <cell r="F9" t="str">
            <v>Pickrell, Rick J</v>
          </cell>
          <cell r="G9" t="str">
            <v>6124</v>
          </cell>
          <cell r="H9" t="str">
            <v>6124 Driver</v>
          </cell>
          <cell r="I9" t="str">
            <v>00715601</v>
          </cell>
          <cell r="J9" t="str">
            <v>60100</v>
          </cell>
          <cell r="K9" t="str">
            <v>Temporary</v>
          </cell>
          <cell r="L9">
            <v>0</v>
          </cell>
          <cell r="M9">
            <v>235.9</v>
          </cell>
          <cell r="N9">
            <v>14</v>
          </cell>
          <cell r="O9" t="str">
            <v>02/15/2016</v>
          </cell>
        </row>
        <row r="10">
          <cell r="A10" t="str">
            <v>904400</v>
          </cell>
          <cell r="B10"/>
          <cell r="C10"/>
          <cell r="D10" t="str">
            <v>78-20</v>
          </cell>
          <cell r="E10" t="str">
            <v>14912</v>
          </cell>
          <cell r="F10" t="str">
            <v>Pickrell, Rick J</v>
          </cell>
          <cell r="G10" t="str">
            <v>6124</v>
          </cell>
          <cell r="H10" t="str">
            <v>6124 Driver</v>
          </cell>
          <cell r="I10" t="str">
            <v>00715601</v>
          </cell>
          <cell r="J10" t="str">
            <v>60100</v>
          </cell>
          <cell r="K10" t="str">
            <v>Temporary</v>
          </cell>
          <cell r="L10">
            <v>0</v>
          </cell>
          <cell r="M10">
            <v>204.24</v>
          </cell>
          <cell r="N10">
            <v>12</v>
          </cell>
          <cell r="O10" t="str">
            <v>02/15/2017</v>
          </cell>
        </row>
        <row r="11">
          <cell r="A11" t="str">
            <v>904400</v>
          </cell>
          <cell r="B11"/>
          <cell r="C11"/>
          <cell r="D11" t="str">
            <v>78-20</v>
          </cell>
          <cell r="E11" t="str">
            <v>14912</v>
          </cell>
          <cell r="F11" t="str">
            <v>Pickrell, Rick J</v>
          </cell>
          <cell r="G11" t="str">
            <v>6124</v>
          </cell>
          <cell r="H11" t="str">
            <v>6124 Driver</v>
          </cell>
          <cell r="I11" t="str">
            <v>00715601</v>
          </cell>
          <cell r="J11" t="str">
            <v>60100</v>
          </cell>
          <cell r="K11" t="str">
            <v>Temporary</v>
          </cell>
          <cell r="L11">
            <v>0</v>
          </cell>
          <cell r="M11">
            <v>144.28</v>
          </cell>
          <cell r="N11">
            <v>9</v>
          </cell>
          <cell r="O11" t="str">
            <v>02/28/2015</v>
          </cell>
        </row>
        <row r="12">
          <cell r="A12" t="str">
            <v>904400</v>
          </cell>
          <cell r="B12"/>
          <cell r="C12"/>
          <cell r="D12" t="str">
            <v>78-20</v>
          </cell>
          <cell r="E12" t="str">
            <v>14912</v>
          </cell>
          <cell r="F12" t="str">
            <v>Pickrell, Rick J</v>
          </cell>
          <cell r="G12" t="str">
            <v>6124</v>
          </cell>
          <cell r="H12" t="str">
            <v>6124 Driver</v>
          </cell>
          <cell r="I12" t="str">
            <v>00715601</v>
          </cell>
          <cell r="J12" t="str">
            <v>60100</v>
          </cell>
          <cell r="K12" t="str">
            <v>Temporary</v>
          </cell>
          <cell r="L12">
            <v>0</v>
          </cell>
          <cell r="M12">
            <v>229.77</v>
          </cell>
          <cell r="N12">
            <v>13.5</v>
          </cell>
          <cell r="O12" t="str">
            <v>02/28/2017</v>
          </cell>
        </row>
        <row r="13">
          <cell r="A13" t="str">
            <v>904400</v>
          </cell>
          <cell r="B13"/>
          <cell r="C13"/>
          <cell r="D13" t="str">
            <v>78-20</v>
          </cell>
          <cell r="E13" t="str">
            <v>14912</v>
          </cell>
          <cell r="F13" t="str">
            <v>Pickrell, Rick J</v>
          </cell>
          <cell r="G13" t="str">
            <v>6124</v>
          </cell>
          <cell r="H13" t="str">
            <v>6124 Driver</v>
          </cell>
          <cell r="I13" t="str">
            <v>00715601</v>
          </cell>
          <cell r="J13" t="str">
            <v>60100</v>
          </cell>
          <cell r="K13" t="str">
            <v>Temporary</v>
          </cell>
          <cell r="L13">
            <v>0</v>
          </cell>
          <cell r="M13">
            <v>387.55</v>
          </cell>
          <cell r="N13">
            <v>23</v>
          </cell>
          <cell r="O13" t="str">
            <v>02/29/2016</v>
          </cell>
        </row>
        <row r="14">
          <cell r="A14" t="str">
            <v>904400</v>
          </cell>
          <cell r="B14"/>
          <cell r="C14"/>
          <cell r="D14" t="str">
            <v>78-20</v>
          </cell>
          <cell r="E14" t="str">
            <v>14912</v>
          </cell>
          <cell r="F14" t="str">
            <v>Pickrell, Rick J</v>
          </cell>
          <cell r="G14" t="str">
            <v>6124</v>
          </cell>
          <cell r="H14" t="str">
            <v>6124 Driver</v>
          </cell>
          <cell r="I14" t="str">
            <v>00715601</v>
          </cell>
          <cell r="J14" t="str">
            <v>60100</v>
          </cell>
          <cell r="K14" t="str">
            <v>Temporary</v>
          </cell>
          <cell r="L14">
            <v>0</v>
          </cell>
          <cell r="M14">
            <v>480.9</v>
          </cell>
          <cell r="N14">
            <v>30</v>
          </cell>
          <cell r="O14" t="str">
            <v>03/15/2015</v>
          </cell>
        </row>
        <row r="15">
          <cell r="A15" t="str">
            <v>904400</v>
          </cell>
          <cell r="B15"/>
          <cell r="C15"/>
          <cell r="D15" t="str">
            <v>78-20</v>
          </cell>
          <cell r="E15" t="str">
            <v>14912</v>
          </cell>
          <cell r="F15" t="str">
            <v>Pickrell, Rick J</v>
          </cell>
          <cell r="G15" t="str">
            <v>6124</v>
          </cell>
          <cell r="H15" t="str">
            <v>6124 Driver</v>
          </cell>
          <cell r="I15" t="str">
            <v>00715601</v>
          </cell>
          <cell r="J15" t="str">
            <v>60100</v>
          </cell>
          <cell r="K15" t="str">
            <v>Temporary</v>
          </cell>
          <cell r="L15">
            <v>0</v>
          </cell>
          <cell r="M15">
            <v>379.13</v>
          </cell>
          <cell r="N15">
            <v>22.5</v>
          </cell>
          <cell r="O15" t="str">
            <v>03/15/2016</v>
          </cell>
        </row>
        <row r="16">
          <cell r="A16" t="str">
            <v>904400</v>
          </cell>
          <cell r="B16"/>
          <cell r="C16"/>
          <cell r="D16" t="str">
            <v>78-20</v>
          </cell>
          <cell r="E16" t="str">
            <v>14912</v>
          </cell>
          <cell r="F16" t="str">
            <v>Pickrell, Rick J</v>
          </cell>
          <cell r="G16" t="str">
            <v>6124</v>
          </cell>
          <cell r="H16" t="str">
            <v>6124 Driver</v>
          </cell>
          <cell r="I16" t="str">
            <v>00715601</v>
          </cell>
          <cell r="J16" t="str">
            <v>60100</v>
          </cell>
          <cell r="K16" t="str">
            <v>Temporary</v>
          </cell>
          <cell r="L16">
            <v>0</v>
          </cell>
          <cell r="M16">
            <v>634</v>
          </cell>
          <cell r="N16">
            <v>37.25</v>
          </cell>
          <cell r="O16" t="str">
            <v>03/15/2017</v>
          </cell>
        </row>
        <row r="17">
          <cell r="A17" t="str">
            <v>904400</v>
          </cell>
          <cell r="B17"/>
          <cell r="C17"/>
          <cell r="D17" t="str">
            <v>78-20</v>
          </cell>
          <cell r="E17" t="str">
            <v>14912</v>
          </cell>
          <cell r="F17" t="str">
            <v>Pickrell, Rick J</v>
          </cell>
          <cell r="G17" t="str">
            <v>6124</v>
          </cell>
          <cell r="H17" t="str">
            <v>6124 Driver</v>
          </cell>
          <cell r="I17" t="str">
            <v>00715601</v>
          </cell>
          <cell r="J17" t="str">
            <v>60100</v>
          </cell>
          <cell r="K17" t="str">
            <v>Temporary</v>
          </cell>
          <cell r="L17">
            <v>0</v>
          </cell>
          <cell r="M17">
            <v>396.75</v>
          </cell>
          <cell r="N17">
            <v>24.75</v>
          </cell>
          <cell r="O17" t="str">
            <v>03/31/2015</v>
          </cell>
        </row>
        <row r="18">
          <cell r="A18" t="str">
            <v>904400</v>
          </cell>
          <cell r="B18"/>
          <cell r="C18"/>
          <cell r="D18" t="str">
            <v>78-20</v>
          </cell>
          <cell r="E18" t="str">
            <v>14912</v>
          </cell>
          <cell r="F18" t="str">
            <v>Pickrell, Rick J</v>
          </cell>
          <cell r="G18" t="str">
            <v>6124</v>
          </cell>
          <cell r="H18" t="str">
            <v>6124 Driver</v>
          </cell>
          <cell r="I18" t="str">
            <v>00715601</v>
          </cell>
          <cell r="J18" t="str">
            <v>60100</v>
          </cell>
          <cell r="K18" t="str">
            <v>Temporary</v>
          </cell>
          <cell r="L18">
            <v>0</v>
          </cell>
          <cell r="M18">
            <v>214.84</v>
          </cell>
          <cell r="N18">
            <v>12.75</v>
          </cell>
          <cell r="O18" t="str">
            <v>03/31/2016</v>
          </cell>
        </row>
        <row r="19">
          <cell r="A19" t="str">
            <v>904400</v>
          </cell>
          <cell r="B19"/>
          <cell r="C19"/>
          <cell r="D19" t="str">
            <v>78-20</v>
          </cell>
          <cell r="E19" t="str">
            <v>14912</v>
          </cell>
          <cell r="F19" t="str">
            <v>Pickrell, Rick J</v>
          </cell>
          <cell r="G19" t="str">
            <v>6124</v>
          </cell>
          <cell r="H19" t="str">
            <v>6124 Driver</v>
          </cell>
          <cell r="I19" t="str">
            <v>00715601</v>
          </cell>
          <cell r="J19" t="str">
            <v>60100</v>
          </cell>
          <cell r="K19" t="str">
            <v>Temporary</v>
          </cell>
          <cell r="L19">
            <v>0</v>
          </cell>
          <cell r="M19">
            <v>889.3</v>
          </cell>
          <cell r="N19">
            <v>52.25</v>
          </cell>
          <cell r="O19" t="str">
            <v>03/31/2017</v>
          </cell>
        </row>
        <row r="20">
          <cell r="A20" t="str">
            <v>904400</v>
          </cell>
          <cell r="B20"/>
          <cell r="C20"/>
          <cell r="D20" t="str">
            <v>78-20</v>
          </cell>
          <cell r="E20" t="str">
            <v>14912</v>
          </cell>
          <cell r="F20" t="str">
            <v>Pickrell, Rick J</v>
          </cell>
          <cell r="G20" t="str">
            <v>6124</v>
          </cell>
          <cell r="H20" t="str">
            <v>6124 Driver</v>
          </cell>
          <cell r="I20" t="str">
            <v>00715601</v>
          </cell>
          <cell r="J20" t="str">
            <v>60100</v>
          </cell>
          <cell r="K20" t="str">
            <v>Temporary</v>
          </cell>
          <cell r="L20">
            <v>0</v>
          </cell>
          <cell r="M20">
            <v>476.89</v>
          </cell>
          <cell r="N20">
            <v>29.75</v>
          </cell>
          <cell r="O20" t="str">
            <v>04/15/2015</v>
          </cell>
        </row>
        <row r="21">
          <cell r="A21" t="str">
            <v>904400</v>
          </cell>
          <cell r="B21"/>
          <cell r="C21"/>
          <cell r="D21" t="str">
            <v>78-20</v>
          </cell>
          <cell r="E21" t="str">
            <v>14912</v>
          </cell>
          <cell r="F21" t="str">
            <v>Pickrell, Rick J</v>
          </cell>
          <cell r="G21" t="str">
            <v>6124</v>
          </cell>
          <cell r="H21" t="str">
            <v>6124 Driver</v>
          </cell>
          <cell r="I21" t="str">
            <v>00715601</v>
          </cell>
          <cell r="J21" t="str">
            <v>60100</v>
          </cell>
          <cell r="K21" t="str">
            <v>Temporary</v>
          </cell>
          <cell r="L21">
            <v>0</v>
          </cell>
          <cell r="M21">
            <v>134.80000000000001</v>
          </cell>
          <cell r="N21">
            <v>8</v>
          </cell>
          <cell r="O21" t="str">
            <v>04/15/2016</v>
          </cell>
        </row>
        <row r="22">
          <cell r="A22" t="str">
            <v>904400</v>
          </cell>
          <cell r="B22"/>
          <cell r="C22"/>
          <cell r="D22" t="str">
            <v>78-20</v>
          </cell>
          <cell r="E22" t="str">
            <v>14912</v>
          </cell>
          <cell r="F22" t="str">
            <v>Pickrell, Rick J</v>
          </cell>
          <cell r="G22" t="str">
            <v>6124</v>
          </cell>
          <cell r="H22" t="str">
            <v>6124 Driver</v>
          </cell>
          <cell r="I22" t="str">
            <v>00715601</v>
          </cell>
          <cell r="J22" t="str">
            <v>60100</v>
          </cell>
          <cell r="K22" t="str">
            <v>Temporary</v>
          </cell>
          <cell r="L22">
            <v>0</v>
          </cell>
          <cell r="M22">
            <v>544.64</v>
          </cell>
          <cell r="N22">
            <v>32</v>
          </cell>
          <cell r="O22" t="str">
            <v>04/15/2017</v>
          </cell>
        </row>
        <row r="23">
          <cell r="A23" t="str">
            <v>904400</v>
          </cell>
          <cell r="B23"/>
          <cell r="C23"/>
          <cell r="D23" t="str">
            <v>78-20</v>
          </cell>
          <cell r="E23" t="str">
            <v>14912</v>
          </cell>
          <cell r="F23" t="str">
            <v>Pickrell, Rick J</v>
          </cell>
          <cell r="G23" t="str">
            <v>6124</v>
          </cell>
          <cell r="H23" t="str">
            <v>6124 Driver</v>
          </cell>
          <cell r="I23" t="str">
            <v>00715601</v>
          </cell>
          <cell r="J23" t="str">
            <v>60100</v>
          </cell>
          <cell r="K23" t="str">
            <v>Temporary</v>
          </cell>
          <cell r="L23">
            <v>0</v>
          </cell>
          <cell r="M23">
            <v>330</v>
          </cell>
          <cell r="N23">
            <v>20</v>
          </cell>
          <cell r="O23" t="str">
            <v>04/30/2015</v>
          </cell>
        </row>
        <row r="24">
          <cell r="A24" t="str">
            <v>904400</v>
          </cell>
          <cell r="B24"/>
          <cell r="C24"/>
          <cell r="D24" t="str">
            <v>78-20</v>
          </cell>
          <cell r="E24" t="str">
            <v>14912</v>
          </cell>
          <cell r="F24" t="str">
            <v>Pickrell, Rick J</v>
          </cell>
          <cell r="G24" t="str">
            <v>6124</v>
          </cell>
          <cell r="H24" t="str">
            <v>6124 Driver</v>
          </cell>
          <cell r="I24" t="str">
            <v>00715601</v>
          </cell>
          <cell r="J24" t="str">
            <v>60100</v>
          </cell>
          <cell r="K24" t="str">
            <v>Temporary</v>
          </cell>
          <cell r="L24">
            <v>0</v>
          </cell>
          <cell r="M24">
            <v>539.20000000000005</v>
          </cell>
          <cell r="N24">
            <v>32</v>
          </cell>
          <cell r="O24" t="str">
            <v>04/30/2016</v>
          </cell>
        </row>
        <row r="25">
          <cell r="A25" t="str">
            <v>904400</v>
          </cell>
          <cell r="B25"/>
          <cell r="C25"/>
          <cell r="D25" t="str">
            <v>78-20</v>
          </cell>
          <cell r="E25" t="str">
            <v>14912</v>
          </cell>
          <cell r="F25" t="str">
            <v>Pickrell, Rick J</v>
          </cell>
          <cell r="G25" t="str">
            <v>6124</v>
          </cell>
          <cell r="H25" t="str">
            <v>6124 Driver</v>
          </cell>
          <cell r="I25" t="str">
            <v>00715601</v>
          </cell>
          <cell r="J25" t="str">
            <v>60100</v>
          </cell>
          <cell r="K25" t="str">
            <v>Temporary</v>
          </cell>
          <cell r="L25">
            <v>0</v>
          </cell>
          <cell r="M25">
            <v>178.71</v>
          </cell>
          <cell r="N25">
            <v>10.5</v>
          </cell>
          <cell r="O25" t="str">
            <v>04/30/2017</v>
          </cell>
        </row>
        <row r="26">
          <cell r="A26" t="str">
            <v>904400</v>
          </cell>
          <cell r="B26"/>
          <cell r="C26"/>
          <cell r="D26" t="str">
            <v>78-20</v>
          </cell>
          <cell r="E26" t="str">
            <v>14912</v>
          </cell>
          <cell r="F26" t="str">
            <v>Pickrell, Rick J</v>
          </cell>
          <cell r="G26" t="str">
            <v>6124</v>
          </cell>
          <cell r="H26" t="str">
            <v>6124 Driver</v>
          </cell>
          <cell r="I26" t="str">
            <v>00715601</v>
          </cell>
          <cell r="J26" t="str">
            <v>60100</v>
          </cell>
          <cell r="K26" t="str">
            <v>Temporary</v>
          </cell>
          <cell r="L26">
            <v>0</v>
          </cell>
          <cell r="M26">
            <v>1130.25</v>
          </cell>
          <cell r="N26">
            <v>68.5</v>
          </cell>
          <cell r="O26" t="str">
            <v>05/15/2015</v>
          </cell>
        </row>
        <row r="27">
          <cell r="A27" t="str">
            <v>904400</v>
          </cell>
          <cell r="B27"/>
          <cell r="C27"/>
          <cell r="D27" t="str">
            <v>78-20</v>
          </cell>
          <cell r="E27" t="str">
            <v>14912</v>
          </cell>
          <cell r="F27" t="str">
            <v>Pickrell, Rick J</v>
          </cell>
          <cell r="G27" t="str">
            <v>6124</v>
          </cell>
          <cell r="H27" t="str">
            <v>6124 Driver</v>
          </cell>
          <cell r="I27" t="str">
            <v>00715601</v>
          </cell>
          <cell r="J27" t="str">
            <v>60100</v>
          </cell>
          <cell r="K27" t="str">
            <v>Temporary</v>
          </cell>
          <cell r="L27">
            <v>0</v>
          </cell>
          <cell r="M27">
            <v>627.66</v>
          </cell>
          <cell r="N27">
            <v>37.25</v>
          </cell>
          <cell r="O27" t="str">
            <v>05/15/2016</v>
          </cell>
        </row>
        <row r="28">
          <cell r="A28" t="str">
            <v>904400</v>
          </cell>
          <cell r="B28"/>
          <cell r="C28"/>
          <cell r="D28" t="str">
            <v>78-20</v>
          </cell>
          <cell r="E28" t="str">
            <v>14912</v>
          </cell>
          <cell r="F28" t="str">
            <v>Pickrell, Rick J</v>
          </cell>
          <cell r="G28" t="str">
            <v>6124</v>
          </cell>
          <cell r="H28" t="str">
            <v>6124 Driver</v>
          </cell>
          <cell r="I28" t="str">
            <v>00715601</v>
          </cell>
          <cell r="J28" t="str">
            <v>60100</v>
          </cell>
          <cell r="K28" t="str">
            <v>Temporary</v>
          </cell>
          <cell r="L28">
            <v>0</v>
          </cell>
          <cell r="M28">
            <v>255.3</v>
          </cell>
          <cell r="N28">
            <v>15</v>
          </cell>
          <cell r="O28" t="str">
            <v>05/15/2017</v>
          </cell>
        </row>
        <row r="29">
          <cell r="A29" t="str">
            <v>904400</v>
          </cell>
          <cell r="B29"/>
          <cell r="C29"/>
          <cell r="D29" t="str">
            <v>78-20</v>
          </cell>
          <cell r="E29" t="str">
            <v>14912</v>
          </cell>
          <cell r="F29" t="str">
            <v>Pickrell, Rick J</v>
          </cell>
          <cell r="G29" t="str">
            <v>6124</v>
          </cell>
          <cell r="H29" t="str">
            <v>6124 Driver</v>
          </cell>
          <cell r="I29" t="str">
            <v>00715601</v>
          </cell>
          <cell r="J29" t="str">
            <v>60100</v>
          </cell>
          <cell r="K29" t="str">
            <v>Temporary</v>
          </cell>
          <cell r="L29">
            <v>0</v>
          </cell>
          <cell r="M29">
            <v>528</v>
          </cell>
          <cell r="N29">
            <v>32</v>
          </cell>
          <cell r="O29" t="str">
            <v>05/31/2015</v>
          </cell>
        </row>
        <row r="30">
          <cell r="A30" t="str">
            <v>904400</v>
          </cell>
          <cell r="B30"/>
          <cell r="C30"/>
          <cell r="D30" t="str">
            <v>78-20</v>
          </cell>
          <cell r="E30" t="str">
            <v>14912</v>
          </cell>
          <cell r="F30" t="str">
            <v>Pickrell, Rick J</v>
          </cell>
          <cell r="G30" t="str">
            <v>6124</v>
          </cell>
          <cell r="H30" t="str">
            <v>6124 Driver</v>
          </cell>
          <cell r="I30" t="str">
            <v>00715601</v>
          </cell>
          <cell r="J30" t="str">
            <v>60100</v>
          </cell>
          <cell r="K30" t="str">
            <v>Temporary</v>
          </cell>
          <cell r="L30">
            <v>0</v>
          </cell>
          <cell r="M30">
            <v>1398.55</v>
          </cell>
          <cell r="N30">
            <v>83</v>
          </cell>
          <cell r="O30" t="str">
            <v>05/31/2016</v>
          </cell>
        </row>
        <row r="31">
          <cell r="A31" t="str">
            <v>904400</v>
          </cell>
          <cell r="B31"/>
          <cell r="C31"/>
          <cell r="D31" t="str">
            <v>78-20</v>
          </cell>
          <cell r="E31" t="str">
            <v>14912</v>
          </cell>
          <cell r="F31" t="str">
            <v>Pickrell, Rick J</v>
          </cell>
          <cell r="G31" t="str">
            <v>6124</v>
          </cell>
          <cell r="H31" t="str">
            <v>6124 Driver</v>
          </cell>
          <cell r="I31" t="str">
            <v>00715601</v>
          </cell>
          <cell r="J31" t="str">
            <v>60100</v>
          </cell>
          <cell r="K31" t="str">
            <v>Temporary</v>
          </cell>
          <cell r="L31">
            <v>0</v>
          </cell>
          <cell r="M31">
            <v>357.42</v>
          </cell>
          <cell r="N31">
            <v>21</v>
          </cell>
          <cell r="O31" t="str">
            <v>05/31/2017</v>
          </cell>
        </row>
        <row r="32">
          <cell r="A32" t="str">
            <v>904400</v>
          </cell>
          <cell r="B32"/>
          <cell r="C32"/>
          <cell r="D32" t="str">
            <v>78-20</v>
          </cell>
          <cell r="E32" t="str">
            <v>14912</v>
          </cell>
          <cell r="F32" t="str">
            <v>Pickrell, Rick J</v>
          </cell>
          <cell r="G32" t="str">
            <v>6124</v>
          </cell>
          <cell r="H32" t="str">
            <v>6124 Driver</v>
          </cell>
          <cell r="I32" t="str">
            <v>00715601</v>
          </cell>
          <cell r="J32" t="str">
            <v>60100</v>
          </cell>
          <cell r="K32" t="str">
            <v>Temporary</v>
          </cell>
          <cell r="L32">
            <v>0</v>
          </cell>
          <cell r="M32">
            <v>363</v>
          </cell>
          <cell r="N32">
            <v>22</v>
          </cell>
          <cell r="O32" t="str">
            <v>06/15/2015</v>
          </cell>
        </row>
        <row r="33">
          <cell r="A33" t="str">
            <v>904400</v>
          </cell>
          <cell r="B33"/>
          <cell r="C33"/>
          <cell r="D33" t="str">
            <v>78-20</v>
          </cell>
          <cell r="E33" t="str">
            <v>14912</v>
          </cell>
          <cell r="F33" t="str">
            <v>Pickrell, Rick J</v>
          </cell>
          <cell r="G33" t="str">
            <v>6124</v>
          </cell>
          <cell r="H33" t="str">
            <v>6124 Driver</v>
          </cell>
          <cell r="I33" t="str">
            <v>00715601</v>
          </cell>
          <cell r="J33" t="str">
            <v>60100</v>
          </cell>
          <cell r="K33" t="str">
            <v>Temporary</v>
          </cell>
          <cell r="L33">
            <v>0</v>
          </cell>
          <cell r="M33">
            <v>884.63</v>
          </cell>
          <cell r="N33">
            <v>52.5</v>
          </cell>
          <cell r="O33" t="str">
            <v>06/15/2016</v>
          </cell>
        </row>
        <row r="34">
          <cell r="A34" t="str">
            <v>904400</v>
          </cell>
          <cell r="B34"/>
          <cell r="C34"/>
          <cell r="D34" t="str">
            <v>78-20</v>
          </cell>
          <cell r="E34" t="str">
            <v>14912</v>
          </cell>
          <cell r="F34" t="str">
            <v>Pickrell, Rick J</v>
          </cell>
          <cell r="G34" t="str">
            <v>6124</v>
          </cell>
          <cell r="H34" t="str">
            <v>6124 Driver</v>
          </cell>
          <cell r="I34" t="str">
            <v>00715601</v>
          </cell>
          <cell r="J34" t="str">
            <v>60100</v>
          </cell>
          <cell r="K34" t="str">
            <v>Temporary</v>
          </cell>
          <cell r="L34">
            <v>0</v>
          </cell>
          <cell r="M34">
            <v>246.79</v>
          </cell>
          <cell r="N34">
            <v>14.5</v>
          </cell>
          <cell r="O34" t="str">
            <v>06/15/2017</v>
          </cell>
        </row>
        <row r="35">
          <cell r="A35" t="str">
            <v>904400</v>
          </cell>
          <cell r="B35"/>
          <cell r="C35"/>
          <cell r="D35" t="str">
            <v>78-20</v>
          </cell>
          <cell r="E35" t="str">
            <v>14912</v>
          </cell>
          <cell r="F35" t="str">
            <v>Pickrell, Rick J</v>
          </cell>
          <cell r="G35" t="str">
            <v>6124</v>
          </cell>
          <cell r="H35" t="str">
            <v>6124 Driver</v>
          </cell>
          <cell r="I35" t="str">
            <v>00715601</v>
          </cell>
          <cell r="J35" t="str">
            <v>60100</v>
          </cell>
          <cell r="K35" t="str">
            <v>Temporary</v>
          </cell>
          <cell r="L35">
            <v>0</v>
          </cell>
          <cell r="M35">
            <v>792</v>
          </cell>
          <cell r="N35">
            <v>48</v>
          </cell>
          <cell r="O35" t="str">
            <v>06/30/2015</v>
          </cell>
        </row>
        <row r="36">
          <cell r="A36" t="str">
            <v>904400</v>
          </cell>
          <cell r="B36"/>
          <cell r="C36"/>
          <cell r="D36" t="str">
            <v>78-20</v>
          </cell>
          <cell r="E36" t="str">
            <v>14912</v>
          </cell>
          <cell r="F36" t="str">
            <v>Pickrell, Rick J</v>
          </cell>
          <cell r="G36" t="str">
            <v>6124</v>
          </cell>
          <cell r="H36" t="str">
            <v>6124 Driver</v>
          </cell>
          <cell r="I36" t="str">
            <v>00715601</v>
          </cell>
          <cell r="J36" t="str">
            <v>60100</v>
          </cell>
          <cell r="K36" t="str">
            <v>Temporary</v>
          </cell>
          <cell r="L36">
            <v>0</v>
          </cell>
          <cell r="M36">
            <v>33.700000000000003</v>
          </cell>
          <cell r="N36">
            <v>2</v>
          </cell>
          <cell r="O36" t="str">
            <v>06/30/2016</v>
          </cell>
        </row>
        <row r="37">
          <cell r="A37" t="str">
            <v>904400</v>
          </cell>
          <cell r="B37"/>
          <cell r="C37"/>
          <cell r="D37" t="str">
            <v>78-20</v>
          </cell>
          <cell r="E37" t="str">
            <v>14912</v>
          </cell>
          <cell r="F37" t="str">
            <v>Pickrell, Rick J</v>
          </cell>
          <cell r="G37" t="str">
            <v>6124</v>
          </cell>
          <cell r="H37" t="str">
            <v>6124 Driver</v>
          </cell>
          <cell r="I37" t="str">
            <v>00715601</v>
          </cell>
          <cell r="J37" t="str">
            <v>60100</v>
          </cell>
          <cell r="K37" t="str">
            <v>Temporary</v>
          </cell>
          <cell r="L37">
            <v>0</v>
          </cell>
          <cell r="M37">
            <v>272.32</v>
          </cell>
          <cell r="N37">
            <v>16</v>
          </cell>
          <cell r="O37" t="str">
            <v>06/30/2017</v>
          </cell>
        </row>
        <row r="38">
          <cell r="A38" t="str">
            <v>904400</v>
          </cell>
          <cell r="B38"/>
          <cell r="C38"/>
          <cell r="D38" t="str">
            <v>78-20</v>
          </cell>
          <cell r="E38" t="str">
            <v>14912</v>
          </cell>
          <cell r="F38" t="str">
            <v>Pickrell, Rick J</v>
          </cell>
          <cell r="G38" t="str">
            <v>6124</v>
          </cell>
          <cell r="H38" t="str">
            <v>6124 Driver</v>
          </cell>
          <cell r="I38" t="str">
            <v>00715601</v>
          </cell>
          <cell r="J38" t="str">
            <v>60100</v>
          </cell>
          <cell r="K38" t="str">
            <v>Temporary</v>
          </cell>
          <cell r="L38">
            <v>0</v>
          </cell>
          <cell r="M38">
            <v>249.76</v>
          </cell>
          <cell r="N38">
            <v>16</v>
          </cell>
          <cell r="O38" t="str">
            <v>07/15/2014</v>
          </cell>
        </row>
        <row r="39">
          <cell r="A39" t="str">
            <v>904400</v>
          </cell>
          <cell r="B39"/>
          <cell r="C39"/>
          <cell r="D39" t="str">
            <v>78-20</v>
          </cell>
          <cell r="E39" t="str">
            <v>14912</v>
          </cell>
          <cell r="F39" t="str">
            <v>Pickrell, Rick J</v>
          </cell>
          <cell r="G39" t="str">
            <v>6124</v>
          </cell>
          <cell r="H39" t="str">
            <v>6124 Driver</v>
          </cell>
          <cell r="I39" t="str">
            <v>00715601</v>
          </cell>
          <cell r="J39" t="str">
            <v>60100</v>
          </cell>
          <cell r="K39" t="str">
            <v>Temporary</v>
          </cell>
          <cell r="L39">
            <v>0</v>
          </cell>
          <cell r="M39">
            <v>1348</v>
          </cell>
          <cell r="N39">
            <v>80</v>
          </cell>
          <cell r="O39" t="str">
            <v>07/15/2015</v>
          </cell>
        </row>
        <row r="40">
          <cell r="A40" t="str">
            <v>904400</v>
          </cell>
          <cell r="B40"/>
          <cell r="C40"/>
          <cell r="D40" t="str">
            <v>78-20</v>
          </cell>
          <cell r="E40" t="str">
            <v>14912</v>
          </cell>
          <cell r="F40" t="str">
            <v>Pickrell, Rick J</v>
          </cell>
          <cell r="G40" t="str">
            <v>6124</v>
          </cell>
          <cell r="H40" t="str">
            <v>6124 Driver</v>
          </cell>
          <cell r="I40" t="str">
            <v>00715601</v>
          </cell>
          <cell r="J40" t="str">
            <v>60100</v>
          </cell>
          <cell r="K40" t="str">
            <v>Temporary</v>
          </cell>
          <cell r="L40">
            <v>0</v>
          </cell>
          <cell r="M40">
            <v>774.41</v>
          </cell>
          <cell r="N40">
            <v>45.5</v>
          </cell>
          <cell r="O40" t="str">
            <v>07/15/2016</v>
          </cell>
        </row>
        <row r="41">
          <cell r="A41" t="str">
            <v>904400</v>
          </cell>
          <cell r="B41"/>
          <cell r="C41"/>
          <cell r="D41" t="str">
            <v>78-20</v>
          </cell>
          <cell r="E41" t="str">
            <v>14912</v>
          </cell>
          <cell r="F41" t="str">
            <v>Pickrell, Rick J</v>
          </cell>
          <cell r="G41" t="str">
            <v>6124</v>
          </cell>
          <cell r="H41" t="str">
            <v>6124 Driver</v>
          </cell>
          <cell r="I41" t="str">
            <v>00715601</v>
          </cell>
          <cell r="J41" t="str">
            <v>60100</v>
          </cell>
          <cell r="K41" t="str">
            <v>Temporary</v>
          </cell>
          <cell r="L41">
            <v>0</v>
          </cell>
          <cell r="M41">
            <v>62.44</v>
          </cell>
          <cell r="N41">
            <v>4</v>
          </cell>
          <cell r="O41" t="str">
            <v>07/31/2014</v>
          </cell>
        </row>
        <row r="42">
          <cell r="A42" t="str">
            <v>904400</v>
          </cell>
          <cell r="B42"/>
          <cell r="C42"/>
          <cell r="D42" t="str">
            <v>78-20</v>
          </cell>
          <cell r="E42" t="str">
            <v>14912</v>
          </cell>
          <cell r="F42" t="str">
            <v>Pickrell, Rick J</v>
          </cell>
          <cell r="G42" t="str">
            <v>6124</v>
          </cell>
          <cell r="H42" t="str">
            <v>6124 Driver</v>
          </cell>
          <cell r="I42" t="str">
            <v>00715601</v>
          </cell>
          <cell r="J42" t="str">
            <v>60100</v>
          </cell>
          <cell r="K42" t="str">
            <v>Temporary</v>
          </cell>
          <cell r="L42">
            <v>0</v>
          </cell>
          <cell r="M42">
            <v>1036.28</v>
          </cell>
          <cell r="N42">
            <v>61.5</v>
          </cell>
          <cell r="O42" t="str">
            <v>07/31/2015</v>
          </cell>
        </row>
        <row r="43">
          <cell r="A43" t="str">
            <v>904400</v>
          </cell>
          <cell r="B43"/>
          <cell r="C43"/>
          <cell r="D43" t="str">
            <v>78-20</v>
          </cell>
          <cell r="E43" t="str">
            <v>14912</v>
          </cell>
          <cell r="F43" t="str">
            <v>Pickrell, Rick J</v>
          </cell>
          <cell r="G43" t="str">
            <v>6124</v>
          </cell>
          <cell r="H43" t="str">
            <v>6124 Driver</v>
          </cell>
          <cell r="I43" t="str">
            <v>00715601</v>
          </cell>
          <cell r="J43" t="str">
            <v>60100</v>
          </cell>
          <cell r="K43" t="str">
            <v>Temporary</v>
          </cell>
          <cell r="L43">
            <v>0</v>
          </cell>
          <cell r="M43">
            <v>625.49</v>
          </cell>
          <cell r="N43">
            <v>36.75</v>
          </cell>
          <cell r="O43" t="str">
            <v>07/31/2016</v>
          </cell>
        </row>
        <row r="44">
          <cell r="A44" t="str">
            <v>904400</v>
          </cell>
          <cell r="B44"/>
          <cell r="C44"/>
          <cell r="D44" t="str">
            <v>78-20</v>
          </cell>
          <cell r="E44" t="str">
            <v>14912</v>
          </cell>
          <cell r="F44" t="str">
            <v>Pickrell, Rick J</v>
          </cell>
          <cell r="G44" t="str">
            <v>6124</v>
          </cell>
          <cell r="H44" t="str">
            <v>6124 Driver</v>
          </cell>
          <cell r="I44" t="str">
            <v>00715601</v>
          </cell>
          <cell r="J44" t="str">
            <v>60100</v>
          </cell>
          <cell r="K44" t="str">
            <v>Temporary</v>
          </cell>
          <cell r="L44">
            <v>0</v>
          </cell>
          <cell r="M44">
            <v>624.4</v>
          </cell>
          <cell r="N44">
            <v>40</v>
          </cell>
          <cell r="O44" t="str">
            <v>08/15/2014</v>
          </cell>
        </row>
        <row r="45">
          <cell r="A45" t="str">
            <v>904400</v>
          </cell>
          <cell r="B45"/>
          <cell r="C45"/>
          <cell r="D45" t="str">
            <v>78-20</v>
          </cell>
          <cell r="E45" t="str">
            <v>14912</v>
          </cell>
          <cell r="F45" t="str">
            <v>Pickrell, Rick J</v>
          </cell>
          <cell r="G45" t="str">
            <v>6124</v>
          </cell>
          <cell r="H45" t="str">
            <v>6124 Driver</v>
          </cell>
          <cell r="I45" t="str">
            <v>00715601</v>
          </cell>
          <cell r="J45" t="str">
            <v>60100</v>
          </cell>
          <cell r="K45" t="str">
            <v>Temporary</v>
          </cell>
          <cell r="L45">
            <v>0</v>
          </cell>
          <cell r="M45">
            <v>522.35</v>
          </cell>
          <cell r="N45">
            <v>31</v>
          </cell>
          <cell r="O45" t="str">
            <v>08/15/2015</v>
          </cell>
        </row>
        <row r="46">
          <cell r="A46" t="str">
            <v>904400</v>
          </cell>
          <cell r="B46"/>
          <cell r="C46"/>
          <cell r="D46" t="str">
            <v>78-20</v>
          </cell>
          <cell r="E46" t="str">
            <v>14912</v>
          </cell>
          <cell r="F46" t="str">
            <v>Pickrell, Rick J</v>
          </cell>
          <cell r="G46" t="str">
            <v>6124</v>
          </cell>
          <cell r="H46" t="str">
            <v>6124 Driver</v>
          </cell>
          <cell r="I46" t="str">
            <v>00715601</v>
          </cell>
          <cell r="J46" t="str">
            <v>60100</v>
          </cell>
          <cell r="K46" t="str">
            <v>Temporary</v>
          </cell>
          <cell r="L46">
            <v>0</v>
          </cell>
          <cell r="M46">
            <v>136.16</v>
          </cell>
          <cell r="N46">
            <v>8</v>
          </cell>
          <cell r="O46" t="str">
            <v>08/15/2016</v>
          </cell>
        </row>
        <row r="47">
          <cell r="A47" t="str">
            <v>904400</v>
          </cell>
          <cell r="B47"/>
          <cell r="C47"/>
          <cell r="D47" t="str">
            <v>78-20</v>
          </cell>
          <cell r="E47" t="str">
            <v>14912</v>
          </cell>
          <cell r="F47" t="str">
            <v>Pickrell, Rick J</v>
          </cell>
          <cell r="G47" t="str">
            <v>6124</v>
          </cell>
          <cell r="H47" t="str">
            <v>6124 Driver</v>
          </cell>
          <cell r="I47" t="str">
            <v>00715601</v>
          </cell>
          <cell r="J47" t="str">
            <v>60100</v>
          </cell>
          <cell r="K47" t="str">
            <v>Temporary</v>
          </cell>
          <cell r="L47">
            <v>0</v>
          </cell>
          <cell r="M47">
            <v>686.85</v>
          </cell>
          <cell r="N47">
            <v>44</v>
          </cell>
          <cell r="O47" t="str">
            <v>08/31/2014</v>
          </cell>
        </row>
        <row r="48">
          <cell r="A48" t="str">
            <v>904400</v>
          </cell>
          <cell r="B48"/>
          <cell r="C48"/>
          <cell r="D48" t="str">
            <v>78-20</v>
          </cell>
          <cell r="E48" t="str">
            <v>14912</v>
          </cell>
          <cell r="F48" t="str">
            <v>Pickrell, Rick J</v>
          </cell>
          <cell r="G48" t="str">
            <v>6124</v>
          </cell>
          <cell r="H48" t="str">
            <v>6124 Driver</v>
          </cell>
          <cell r="I48" t="str">
            <v>00715601</v>
          </cell>
          <cell r="J48" t="str">
            <v>60100</v>
          </cell>
          <cell r="K48" t="str">
            <v>Temporary</v>
          </cell>
          <cell r="L48">
            <v>0</v>
          </cell>
          <cell r="M48">
            <v>846.71</v>
          </cell>
          <cell r="N48">
            <v>50.25</v>
          </cell>
          <cell r="O48" t="str">
            <v>08/31/2015</v>
          </cell>
        </row>
        <row r="49">
          <cell r="A49" t="str">
            <v>904400</v>
          </cell>
          <cell r="B49"/>
          <cell r="C49"/>
          <cell r="D49" t="str">
            <v>78-20</v>
          </cell>
          <cell r="E49" t="str">
            <v>14912</v>
          </cell>
          <cell r="F49" t="str">
            <v>Pickrell, Rick J</v>
          </cell>
          <cell r="G49" t="str">
            <v>6124</v>
          </cell>
          <cell r="H49" t="str">
            <v>6124 Driver</v>
          </cell>
          <cell r="I49" t="str">
            <v>00715601</v>
          </cell>
          <cell r="J49" t="str">
            <v>60100</v>
          </cell>
          <cell r="K49" t="str">
            <v>Temporary</v>
          </cell>
          <cell r="L49">
            <v>0</v>
          </cell>
          <cell r="M49">
            <v>736.12</v>
          </cell>
          <cell r="N49">
            <v>43.25</v>
          </cell>
          <cell r="O49" t="str">
            <v>08/31/2016</v>
          </cell>
        </row>
        <row r="50">
          <cell r="A50" t="str">
            <v>904400</v>
          </cell>
          <cell r="B50"/>
          <cell r="C50"/>
          <cell r="D50" t="str">
            <v>78-20</v>
          </cell>
          <cell r="E50" t="str">
            <v>14912</v>
          </cell>
          <cell r="F50" t="str">
            <v>Pickrell, Rick J</v>
          </cell>
          <cell r="G50" t="str">
            <v>6124</v>
          </cell>
          <cell r="H50" t="str">
            <v>6124 Driver</v>
          </cell>
          <cell r="I50" t="str">
            <v>00715601</v>
          </cell>
          <cell r="J50" t="str">
            <v>60100</v>
          </cell>
          <cell r="K50" t="str">
            <v>Temporary</v>
          </cell>
          <cell r="L50">
            <v>0</v>
          </cell>
          <cell r="M50">
            <v>312.2</v>
          </cell>
          <cell r="N50">
            <v>20</v>
          </cell>
          <cell r="O50" t="str">
            <v>09/15/2014</v>
          </cell>
        </row>
        <row r="51">
          <cell r="A51" t="str">
            <v>904400</v>
          </cell>
          <cell r="B51"/>
          <cell r="C51"/>
          <cell r="D51" t="str">
            <v>78-20</v>
          </cell>
          <cell r="E51" t="str">
            <v>14912</v>
          </cell>
          <cell r="F51" t="str">
            <v>Pickrell, Rick J</v>
          </cell>
          <cell r="G51" t="str">
            <v>6124</v>
          </cell>
          <cell r="H51" t="str">
            <v>6124 Driver</v>
          </cell>
          <cell r="I51" t="str">
            <v>00715601</v>
          </cell>
          <cell r="J51" t="str">
            <v>60100</v>
          </cell>
          <cell r="K51" t="str">
            <v>Temporary</v>
          </cell>
          <cell r="L51">
            <v>0</v>
          </cell>
          <cell r="M51">
            <v>631.88</v>
          </cell>
          <cell r="N51">
            <v>37.5</v>
          </cell>
          <cell r="O51" t="str">
            <v>09/15/2015</v>
          </cell>
        </row>
        <row r="52">
          <cell r="A52" t="str">
            <v>904400</v>
          </cell>
          <cell r="B52"/>
          <cell r="C52"/>
          <cell r="D52" t="str">
            <v>78-20</v>
          </cell>
          <cell r="E52" t="str">
            <v>14912</v>
          </cell>
          <cell r="F52" t="str">
            <v>Pickrell, Rick J</v>
          </cell>
          <cell r="G52" t="str">
            <v>6124</v>
          </cell>
          <cell r="H52" t="str">
            <v>6124 Driver</v>
          </cell>
          <cell r="I52" t="str">
            <v>00715601</v>
          </cell>
          <cell r="J52" t="str">
            <v>60100</v>
          </cell>
          <cell r="K52" t="str">
            <v>Temporary</v>
          </cell>
          <cell r="L52">
            <v>0</v>
          </cell>
          <cell r="M52">
            <v>272.32</v>
          </cell>
          <cell r="N52">
            <v>16</v>
          </cell>
          <cell r="O52" t="str">
            <v>09/15/2016</v>
          </cell>
        </row>
        <row r="53">
          <cell r="A53" t="str">
            <v>904400</v>
          </cell>
          <cell r="B53"/>
          <cell r="C53"/>
          <cell r="D53" t="str">
            <v>78-20</v>
          </cell>
          <cell r="E53" t="str">
            <v>14912</v>
          </cell>
          <cell r="F53" t="str">
            <v>Pickrell, Rick J</v>
          </cell>
          <cell r="G53" t="str">
            <v>6124</v>
          </cell>
          <cell r="H53" t="str">
            <v>6124 Driver</v>
          </cell>
          <cell r="I53" t="str">
            <v>00715601</v>
          </cell>
          <cell r="J53" t="str">
            <v>60100</v>
          </cell>
          <cell r="K53" t="str">
            <v>Temporary</v>
          </cell>
          <cell r="L53">
            <v>0</v>
          </cell>
          <cell r="M53">
            <v>230.25</v>
          </cell>
          <cell r="N53">
            <v>14.75</v>
          </cell>
          <cell r="O53" t="str">
            <v>09/30/2014</v>
          </cell>
        </row>
        <row r="54">
          <cell r="A54" t="str">
            <v>904400</v>
          </cell>
          <cell r="B54"/>
          <cell r="C54"/>
          <cell r="D54" t="str">
            <v>78-20</v>
          </cell>
          <cell r="E54" t="str">
            <v>14912</v>
          </cell>
          <cell r="F54" t="str">
            <v>Pickrell, Rick J</v>
          </cell>
          <cell r="G54" t="str">
            <v>6124</v>
          </cell>
          <cell r="H54" t="str">
            <v>6124 Driver</v>
          </cell>
          <cell r="I54" t="str">
            <v>00715601</v>
          </cell>
          <cell r="J54" t="str">
            <v>60100</v>
          </cell>
          <cell r="K54" t="str">
            <v>Temporary</v>
          </cell>
          <cell r="L54">
            <v>0</v>
          </cell>
          <cell r="M54">
            <v>842.5</v>
          </cell>
          <cell r="N54">
            <v>50</v>
          </cell>
          <cell r="O54" t="str">
            <v>09/30/2015</v>
          </cell>
        </row>
        <row r="55">
          <cell r="A55" t="str">
            <v>904400</v>
          </cell>
          <cell r="B55"/>
          <cell r="C55"/>
          <cell r="D55" t="str">
            <v>78-20</v>
          </cell>
          <cell r="E55" t="str">
            <v>14912</v>
          </cell>
          <cell r="F55" t="str">
            <v>Pickrell, Rick J</v>
          </cell>
          <cell r="G55" t="str">
            <v>6124</v>
          </cell>
          <cell r="H55" t="str">
            <v>6124 Driver</v>
          </cell>
          <cell r="I55" t="str">
            <v>00715601</v>
          </cell>
          <cell r="J55" t="str">
            <v>60100</v>
          </cell>
          <cell r="K55" t="str">
            <v>Temporary</v>
          </cell>
          <cell r="L55">
            <v>0</v>
          </cell>
          <cell r="M55">
            <v>612.72</v>
          </cell>
          <cell r="N55">
            <v>36</v>
          </cell>
          <cell r="O55" t="str">
            <v>09/30/2016</v>
          </cell>
        </row>
        <row r="56">
          <cell r="A56" t="str">
            <v>904400</v>
          </cell>
          <cell r="B56"/>
          <cell r="C56"/>
          <cell r="D56" t="str">
            <v>78-20</v>
          </cell>
          <cell r="E56" t="str">
            <v>14912</v>
          </cell>
          <cell r="F56" t="str">
            <v>Pickrell, Rick J</v>
          </cell>
          <cell r="G56" t="str">
            <v>6124</v>
          </cell>
          <cell r="H56" t="str">
            <v>6124 Driver</v>
          </cell>
          <cell r="I56" t="str">
            <v>00715601</v>
          </cell>
          <cell r="J56" t="str">
            <v>60100</v>
          </cell>
          <cell r="K56" t="str">
            <v>Temporary</v>
          </cell>
          <cell r="L56">
            <v>0</v>
          </cell>
          <cell r="M56">
            <v>425.37</v>
          </cell>
          <cell r="N56">
            <v>27.25</v>
          </cell>
          <cell r="O56" t="str">
            <v>10/15/2014</v>
          </cell>
        </row>
        <row r="57">
          <cell r="A57" t="str">
            <v>904400</v>
          </cell>
          <cell r="B57"/>
          <cell r="C57"/>
          <cell r="D57" t="str">
            <v>78-20</v>
          </cell>
          <cell r="E57" t="str">
            <v>14912</v>
          </cell>
          <cell r="F57" t="str">
            <v>Pickrell, Rick J</v>
          </cell>
          <cell r="G57" t="str">
            <v>6124</v>
          </cell>
          <cell r="H57" t="str">
            <v>6124 Driver</v>
          </cell>
          <cell r="I57" t="str">
            <v>00715601</v>
          </cell>
          <cell r="J57" t="str">
            <v>60100</v>
          </cell>
          <cell r="K57" t="str">
            <v>Temporary</v>
          </cell>
          <cell r="L57">
            <v>0</v>
          </cell>
          <cell r="M57">
            <v>345.43</v>
          </cell>
          <cell r="N57">
            <v>20.5</v>
          </cell>
          <cell r="O57" t="str">
            <v>10/15/2015</v>
          </cell>
        </row>
        <row r="58">
          <cell r="A58" t="str">
            <v>904400</v>
          </cell>
          <cell r="B58"/>
          <cell r="C58"/>
          <cell r="D58" t="str">
            <v>78-20</v>
          </cell>
          <cell r="E58" t="str">
            <v>14912</v>
          </cell>
          <cell r="F58" t="str">
            <v>Pickrell, Rick J</v>
          </cell>
          <cell r="G58" t="str">
            <v>6124</v>
          </cell>
          <cell r="H58" t="str">
            <v>6124 Driver</v>
          </cell>
          <cell r="I58" t="str">
            <v>00715601</v>
          </cell>
          <cell r="J58" t="str">
            <v>60100</v>
          </cell>
          <cell r="K58" t="str">
            <v>Temporary</v>
          </cell>
          <cell r="L58">
            <v>0</v>
          </cell>
          <cell r="M58">
            <v>255.3</v>
          </cell>
          <cell r="N58">
            <v>15</v>
          </cell>
          <cell r="O58" t="str">
            <v>10/15/2016</v>
          </cell>
        </row>
        <row r="59">
          <cell r="A59" t="str">
            <v>904400</v>
          </cell>
          <cell r="B59"/>
          <cell r="C59"/>
          <cell r="D59" t="str">
            <v>78-20</v>
          </cell>
          <cell r="E59" t="str">
            <v>14912</v>
          </cell>
          <cell r="F59" t="str">
            <v>Pickrell, Rick J</v>
          </cell>
          <cell r="G59" t="str">
            <v>6124</v>
          </cell>
          <cell r="H59" t="str">
            <v>6124 Driver</v>
          </cell>
          <cell r="I59" t="str">
            <v>00715601</v>
          </cell>
          <cell r="J59" t="str">
            <v>60100</v>
          </cell>
          <cell r="K59" t="str">
            <v>Temporary</v>
          </cell>
          <cell r="L59">
            <v>0</v>
          </cell>
          <cell r="M59">
            <v>507.33</v>
          </cell>
          <cell r="N59">
            <v>32.5</v>
          </cell>
          <cell r="O59" t="str">
            <v>10/31/2014</v>
          </cell>
        </row>
        <row r="60">
          <cell r="A60" t="str">
            <v>904400</v>
          </cell>
          <cell r="B60"/>
          <cell r="C60"/>
          <cell r="D60" t="str">
            <v>78-20</v>
          </cell>
          <cell r="E60" t="str">
            <v>14912</v>
          </cell>
          <cell r="F60" t="str">
            <v>Pickrell, Rick J</v>
          </cell>
          <cell r="G60" t="str">
            <v>6124</v>
          </cell>
          <cell r="H60" t="str">
            <v>6124 Driver</v>
          </cell>
          <cell r="I60" t="str">
            <v>00715601</v>
          </cell>
          <cell r="J60" t="str">
            <v>60100</v>
          </cell>
          <cell r="K60" t="str">
            <v>Temporary</v>
          </cell>
          <cell r="L60">
            <v>0</v>
          </cell>
          <cell r="M60">
            <v>943.6</v>
          </cell>
          <cell r="N60">
            <v>56</v>
          </cell>
          <cell r="O60" t="str">
            <v>10/31/2015</v>
          </cell>
        </row>
        <row r="61">
          <cell r="A61" t="str">
            <v>904400</v>
          </cell>
          <cell r="B61"/>
          <cell r="C61"/>
          <cell r="D61" t="str">
            <v>78-20</v>
          </cell>
          <cell r="E61" t="str">
            <v>14912</v>
          </cell>
          <cell r="F61" t="str">
            <v>Pickrell, Rick J</v>
          </cell>
          <cell r="G61" t="str">
            <v>6124</v>
          </cell>
          <cell r="H61" t="str">
            <v>6124 Driver</v>
          </cell>
          <cell r="I61" t="str">
            <v>00715601</v>
          </cell>
          <cell r="J61" t="str">
            <v>60100</v>
          </cell>
          <cell r="K61" t="str">
            <v>Temporary</v>
          </cell>
          <cell r="L61">
            <v>0</v>
          </cell>
          <cell r="M61">
            <v>816.96</v>
          </cell>
          <cell r="N61">
            <v>48</v>
          </cell>
          <cell r="O61" t="str">
            <v>10/31/2016</v>
          </cell>
        </row>
        <row r="62">
          <cell r="A62" t="str">
            <v>904400</v>
          </cell>
          <cell r="B62"/>
          <cell r="C62"/>
          <cell r="D62" t="str">
            <v>78-20</v>
          </cell>
          <cell r="E62" t="str">
            <v>14912</v>
          </cell>
          <cell r="F62" t="str">
            <v>Pickrell, Rick J</v>
          </cell>
          <cell r="G62" t="str">
            <v>6124</v>
          </cell>
          <cell r="H62" t="str">
            <v>6124 Driver</v>
          </cell>
          <cell r="I62" t="str">
            <v>00715601</v>
          </cell>
          <cell r="J62" t="str">
            <v>60100</v>
          </cell>
          <cell r="K62" t="str">
            <v>Temporary</v>
          </cell>
          <cell r="L62">
            <v>0</v>
          </cell>
          <cell r="M62">
            <v>343.42</v>
          </cell>
          <cell r="N62">
            <v>22</v>
          </cell>
          <cell r="O62" t="str">
            <v>11/15/2014</v>
          </cell>
        </row>
        <row r="63">
          <cell r="A63" t="str">
            <v>904400</v>
          </cell>
          <cell r="B63"/>
          <cell r="C63"/>
          <cell r="D63" t="str">
            <v>78-20</v>
          </cell>
          <cell r="E63" t="str">
            <v>14912</v>
          </cell>
          <cell r="F63" t="str">
            <v>Pickrell, Rick J</v>
          </cell>
          <cell r="G63" t="str">
            <v>6124</v>
          </cell>
          <cell r="H63" t="str">
            <v>6124 Driver</v>
          </cell>
          <cell r="I63" t="str">
            <v>00715601</v>
          </cell>
          <cell r="J63" t="str">
            <v>60100</v>
          </cell>
          <cell r="K63" t="str">
            <v>Temporary</v>
          </cell>
          <cell r="L63">
            <v>0</v>
          </cell>
          <cell r="M63">
            <v>640.29999999999995</v>
          </cell>
          <cell r="N63">
            <v>38</v>
          </cell>
          <cell r="O63" t="str">
            <v>11/15/2015</v>
          </cell>
        </row>
        <row r="64">
          <cell r="A64" t="str">
            <v>904400</v>
          </cell>
          <cell r="B64"/>
          <cell r="C64"/>
          <cell r="D64" t="str">
            <v>78-20</v>
          </cell>
          <cell r="E64" t="str">
            <v>14912</v>
          </cell>
          <cell r="F64" t="str">
            <v>Pickrell, Rick J</v>
          </cell>
          <cell r="G64" t="str">
            <v>6124</v>
          </cell>
          <cell r="H64" t="str">
            <v>6124 Driver</v>
          </cell>
          <cell r="I64" t="str">
            <v>00715601</v>
          </cell>
          <cell r="J64" t="str">
            <v>60100</v>
          </cell>
          <cell r="K64" t="str">
            <v>Temporary</v>
          </cell>
          <cell r="L64">
            <v>0</v>
          </cell>
          <cell r="M64">
            <v>340.4</v>
          </cell>
          <cell r="N64">
            <v>20</v>
          </cell>
          <cell r="O64" t="str">
            <v>11/15/2016</v>
          </cell>
        </row>
        <row r="65">
          <cell r="A65" t="str">
            <v>904400</v>
          </cell>
          <cell r="B65"/>
          <cell r="C65"/>
          <cell r="D65" t="str">
            <v>78-20</v>
          </cell>
          <cell r="E65" t="str">
            <v>14912</v>
          </cell>
          <cell r="F65" t="str">
            <v>Pickrell, Rick J</v>
          </cell>
          <cell r="G65" t="str">
            <v>6124</v>
          </cell>
          <cell r="H65" t="str">
            <v>6124 Driver</v>
          </cell>
          <cell r="I65" t="str">
            <v>00715601</v>
          </cell>
          <cell r="J65" t="str">
            <v>60100</v>
          </cell>
          <cell r="K65" t="str">
            <v>Temporary</v>
          </cell>
          <cell r="L65">
            <v>0</v>
          </cell>
          <cell r="M65">
            <v>296.58999999999997</v>
          </cell>
          <cell r="N65">
            <v>19</v>
          </cell>
          <cell r="O65" t="str">
            <v>11/30/2014</v>
          </cell>
        </row>
        <row r="66">
          <cell r="A66" t="str">
            <v>904400</v>
          </cell>
          <cell r="B66"/>
          <cell r="C66"/>
          <cell r="D66" t="str">
            <v>78-20</v>
          </cell>
          <cell r="E66" t="str">
            <v>14912</v>
          </cell>
          <cell r="F66" t="str">
            <v>Pickrell, Rick J</v>
          </cell>
          <cell r="G66" t="str">
            <v>6124</v>
          </cell>
          <cell r="H66" t="str">
            <v>6124 Driver</v>
          </cell>
          <cell r="I66" t="str">
            <v>00715601</v>
          </cell>
          <cell r="J66" t="str">
            <v>60100</v>
          </cell>
          <cell r="K66" t="str">
            <v>Temporary</v>
          </cell>
          <cell r="L66">
            <v>0</v>
          </cell>
          <cell r="M66">
            <v>1078.4000000000001</v>
          </cell>
          <cell r="N66">
            <v>64</v>
          </cell>
          <cell r="O66" t="str">
            <v>11/30/2015</v>
          </cell>
        </row>
        <row r="67">
          <cell r="A67" t="str">
            <v>904400</v>
          </cell>
          <cell r="B67"/>
          <cell r="C67"/>
          <cell r="D67" t="str">
            <v>78-20</v>
          </cell>
          <cell r="E67" t="str">
            <v>14912</v>
          </cell>
          <cell r="F67" t="str">
            <v>Pickrell, Rick J</v>
          </cell>
          <cell r="G67" t="str">
            <v>6124</v>
          </cell>
          <cell r="H67" t="str">
            <v>6124 Driver</v>
          </cell>
          <cell r="I67" t="str">
            <v>00715601</v>
          </cell>
          <cell r="J67" t="str">
            <v>60100</v>
          </cell>
          <cell r="K67" t="str">
            <v>Temporary</v>
          </cell>
          <cell r="L67">
            <v>0</v>
          </cell>
          <cell r="M67">
            <v>587.19000000000005</v>
          </cell>
          <cell r="N67">
            <v>34.5</v>
          </cell>
          <cell r="O67" t="str">
            <v>11/30/2016</v>
          </cell>
        </row>
        <row r="68">
          <cell r="A68" t="str">
            <v>904400</v>
          </cell>
          <cell r="B68"/>
          <cell r="C68"/>
          <cell r="D68" t="str">
            <v>78-20</v>
          </cell>
          <cell r="E68" t="str">
            <v>14912</v>
          </cell>
          <cell r="F68" t="str">
            <v>Pickrell, Rick J</v>
          </cell>
          <cell r="G68" t="str">
            <v>6124</v>
          </cell>
          <cell r="H68" t="str">
            <v>6124 Driver</v>
          </cell>
          <cell r="I68" t="str">
            <v>00715601</v>
          </cell>
          <cell r="J68" t="str">
            <v>60100</v>
          </cell>
          <cell r="K68" t="str">
            <v>Temporary</v>
          </cell>
          <cell r="L68">
            <v>0</v>
          </cell>
          <cell r="M68">
            <v>671.23</v>
          </cell>
          <cell r="N68">
            <v>43</v>
          </cell>
          <cell r="O68" t="str">
            <v>12/15/2014</v>
          </cell>
        </row>
        <row r="69">
          <cell r="A69" t="str">
            <v>904400</v>
          </cell>
          <cell r="B69"/>
          <cell r="C69"/>
          <cell r="D69" t="str">
            <v>78-20</v>
          </cell>
          <cell r="E69" t="str">
            <v>14912</v>
          </cell>
          <cell r="F69" t="str">
            <v>Pickrell, Rick J</v>
          </cell>
          <cell r="G69" t="str">
            <v>6124</v>
          </cell>
          <cell r="H69" t="str">
            <v>6124 Driver</v>
          </cell>
          <cell r="I69" t="str">
            <v>00715601</v>
          </cell>
          <cell r="J69" t="str">
            <v>60100</v>
          </cell>
          <cell r="K69" t="str">
            <v>Temporary</v>
          </cell>
          <cell r="L69">
            <v>0</v>
          </cell>
          <cell r="M69">
            <v>429.68</v>
          </cell>
          <cell r="N69">
            <v>25.5</v>
          </cell>
          <cell r="O69" t="str">
            <v>12/15/2015</v>
          </cell>
        </row>
        <row r="70">
          <cell r="A70" t="str">
            <v>904400</v>
          </cell>
          <cell r="B70"/>
          <cell r="C70"/>
          <cell r="D70" t="str">
            <v>78-20</v>
          </cell>
          <cell r="E70" t="str">
            <v>14912</v>
          </cell>
          <cell r="F70" t="str">
            <v>Pickrell, Rick J</v>
          </cell>
          <cell r="G70" t="str">
            <v>6124</v>
          </cell>
          <cell r="H70" t="str">
            <v>6124 Driver</v>
          </cell>
          <cell r="I70" t="str">
            <v>00715601</v>
          </cell>
          <cell r="J70" t="str">
            <v>60100</v>
          </cell>
          <cell r="K70" t="str">
            <v>Temporary</v>
          </cell>
          <cell r="L70">
            <v>0</v>
          </cell>
          <cell r="M70">
            <v>731.86</v>
          </cell>
          <cell r="N70">
            <v>43</v>
          </cell>
          <cell r="O70" t="str">
            <v>12/15/2016</v>
          </cell>
        </row>
        <row r="71">
          <cell r="A71" t="str">
            <v>904400</v>
          </cell>
          <cell r="B71"/>
          <cell r="C71"/>
          <cell r="D71" t="str">
            <v>78-20</v>
          </cell>
          <cell r="E71" t="str">
            <v>14912</v>
          </cell>
          <cell r="F71" t="str">
            <v>Pickrell, Rick J</v>
          </cell>
          <cell r="G71" t="str">
            <v>6124</v>
          </cell>
          <cell r="H71" t="str">
            <v>6124 Driver</v>
          </cell>
          <cell r="I71" t="str">
            <v>00715601</v>
          </cell>
          <cell r="J71" t="str">
            <v>60100</v>
          </cell>
          <cell r="K71" t="str">
            <v>Temporary</v>
          </cell>
          <cell r="L71">
            <v>0</v>
          </cell>
          <cell r="M71">
            <v>850.75</v>
          </cell>
          <cell r="N71">
            <v>54.5</v>
          </cell>
          <cell r="O71" t="str">
            <v>12/31/2014</v>
          </cell>
        </row>
        <row r="72">
          <cell r="A72" t="str">
            <v>904400</v>
          </cell>
          <cell r="B72"/>
          <cell r="C72"/>
          <cell r="D72" t="str">
            <v>78-20</v>
          </cell>
          <cell r="E72" t="str">
            <v>14912</v>
          </cell>
          <cell r="F72" t="str">
            <v>Pickrell, Rick J</v>
          </cell>
          <cell r="G72" t="str">
            <v>6124</v>
          </cell>
          <cell r="H72" t="str">
            <v>6124 Driver</v>
          </cell>
          <cell r="I72" t="str">
            <v>00715601</v>
          </cell>
          <cell r="J72" t="str">
            <v>60100</v>
          </cell>
          <cell r="K72" t="str">
            <v>Temporary</v>
          </cell>
          <cell r="L72">
            <v>0</v>
          </cell>
          <cell r="M72">
            <v>1078.4000000000001</v>
          </cell>
          <cell r="N72">
            <v>64</v>
          </cell>
          <cell r="O72" t="str">
            <v>12/31/2015</v>
          </cell>
        </row>
        <row r="73">
          <cell r="A73" t="str">
            <v>904400</v>
          </cell>
          <cell r="B73"/>
          <cell r="C73"/>
          <cell r="D73" t="str">
            <v>78-20</v>
          </cell>
          <cell r="E73" t="str">
            <v>14912</v>
          </cell>
          <cell r="F73" t="str">
            <v>Pickrell, Rick J</v>
          </cell>
          <cell r="G73" t="str">
            <v>6124</v>
          </cell>
          <cell r="H73" t="str">
            <v>6124 Driver</v>
          </cell>
          <cell r="I73" t="str">
            <v>00715601</v>
          </cell>
          <cell r="J73" t="str">
            <v>60100</v>
          </cell>
          <cell r="K73" t="str">
            <v>Temporary</v>
          </cell>
          <cell r="L73">
            <v>0</v>
          </cell>
          <cell r="M73">
            <v>910.57</v>
          </cell>
          <cell r="N73">
            <v>53.5</v>
          </cell>
          <cell r="O73" t="str">
            <v>12/31/2016</v>
          </cell>
        </row>
        <row r="74">
          <cell r="A74" t="str">
            <v>904400</v>
          </cell>
          <cell r="B74"/>
          <cell r="C74"/>
          <cell r="D74" t="str">
            <v>78-20</v>
          </cell>
          <cell r="E74" t="str">
            <v>16438</v>
          </cell>
          <cell r="F74" t="str">
            <v>Randall, Jerry A</v>
          </cell>
          <cell r="G74" t="str">
            <v>6124</v>
          </cell>
          <cell r="H74" t="str">
            <v>6124 Driver</v>
          </cell>
          <cell r="I74" t="str">
            <v>00703548</v>
          </cell>
          <cell r="J74" t="str">
            <v>60100</v>
          </cell>
          <cell r="K74" t="str">
            <v>Temporary</v>
          </cell>
          <cell r="L74">
            <v>0</v>
          </cell>
          <cell r="M74">
            <v>645.21</v>
          </cell>
          <cell r="N74">
            <v>40.25</v>
          </cell>
          <cell r="O74" t="str">
            <v>03/15/2015</v>
          </cell>
        </row>
        <row r="75">
          <cell r="A75" t="str">
            <v>904400</v>
          </cell>
          <cell r="B75"/>
          <cell r="C75"/>
          <cell r="D75" t="str">
            <v>78-20</v>
          </cell>
          <cell r="E75" t="str">
            <v>16817</v>
          </cell>
          <cell r="F75" t="str">
            <v>Hauskins, Justin W</v>
          </cell>
          <cell r="G75" t="str">
            <v>6124</v>
          </cell>
          <cell r="H75" t="str">
            <v>6124 Driver</v>
          </cell>
          <cell r="I75" t="str">
            <v>00703548</v>
          </cell>
          <cell r="J75" t="str">
            <v>60100</v>
          </cell>
          <cell r="K75" t="str">
            <v>Temporary</v>
          </cell>
          <cell r="L75">
            <v>0</v>
          </cell>
          <cell r="M75">
            <v>622.05999999999995</v>
          </cell>
          <cell r="N75">
            <v>38</v>
          </cell>
          <cell r="O75" t="str">
            <v>01/31/2016</v>
          </cell>
        </row>
        <row r="76">
          <cell r="A76" t="str">
            <v>904400</v>
          </cell>
          <cell r="B76"/>
          <cell r="C76"/>
          <cell r="D76" t="str">
            <v>78-20</v>
          </cell>
          <cell r="E76" t="str">
            <v>16817</v>
          </cell>
          <cell r="F76" t="str">
            <v>Hauskins, Justin W</v>
          </cell>
          <cell r="G76" t="str">
            <v>6124</v>
          </cell>
          <cell r="H76" t="str">
            <v>6124 Driver</v>
          </cell>
          <cell r="I76" t="str">
            <v>00703548</v>
          </cell>
          <cell r="J76" t="str">
            <v>60100</v>
          </cell>
          <cell r="K76" t="str">
            <v>Temporary</v>
          </cell>
          <cell r="L76">
            <v>0</v>
          </cell>
          <cell r="M76">
            <v>1309.5999999999999</v>
          </cell>
          <cell r="N76">
            <v>80</v>
          </cell>
          <cell r="O76" t="str">
            <v>02/15/2016</v>
          </cell>
        </row>
        <row r="77">
          <cell r="A77" t="str">
            <v>904400</v>
          </cell>
          <cell r="B77"/>
          <cell r="C77"/>
          <cell r="D77" t="str">
            <v>78-20</v>
          </cell>
          <cell r="E77" t="str">
            <v>16817</v>
          </cell>
          <cell r="F77" t="str">
            <v>Hauskins, Justin W</v>
          </cell>
          <cell r="G77" t="str">
            <v>6124</v>
          </cell>
          <cell r="H77" t="str">
            <v>6124 Driver</v>
          </cell>
          <cell r="I77" t="str">
            <v>00703548</v>
          </cell>
          <cell r="J77" t="str">
            <v>60100</v>
          </cell>
          <cell r="K77" t="str">
            <v>Temporary</v>
          </cell>
          <cell r="L77">
            <v>0</v>
          </cell>
          <cell r="M77">
            <v>1309.5999999999999</v>
          </cell>
          <cell r="N77">
            <v>80</v>
          </cell>
          <cell r="O77" t="str">
            <v>02/29/2016</v>
          </cell>
        </row>
        <row r="78">
          <cell r="A78" t="str">
            <v>904400</v>
          </cell>
          <cell r="B78"/>
          <cell r="C78"/>
          <cell r="D78" t="str">
            <v>78-20</v>
          </cell>
          <cell r="E78" t="str">
            <v>16817</v>
          </cell>
          <cell r="F78" t="str">
            <v>Hauskins, Justin W</v>
          </cell>
          <cell r="G78" t="str">
            <v>6124</v>
          </cell>
          <cell r="H78" t="str">
            <v>6124 Driver</v>
          </cell>
          <cell r="I78" t="str">
            <v>00703548</v>
          </cell>
          <cell r="J78" t="str">
            <v>60100</v>
          </cell>
          <cell r="K78" t="str">
            <v>Temporary</v>
          </cell>
          <cell r="L78">
            <v>0</v>
          </cell>
          <cell r="M78">
            <v>1440.56</v>
          </cell>
          <cell r="N78">
            <v>88</v>
          </cell>
          <cell r="O78" t="str">
            <v>03/15/2016</v>
          </cell>
        </row>
        <row r="79">
          <cell r="A79" t="str">
            <v>904400</v>
          </cell>
          <cell r="B79"/>
          <cell r="C79"/>
          <cell r="D79" t="str">
            <v>78-20</v>
          </cell>
          <cell r="E79" t="str">
            <v>16817</v>
          </cell>
          <cell r="F79" t="str">
            <v>Hauskins, Justin W</v>
          </cell>
          <cell r="G79" t="str">
            <v>6124</v>
          </cell>
          <cell r="H79" t="str">
            <v>6124 Driver</v>
          </cell>
          <cell r="I79" t="str">
            <v>00703548</v>
          </cell>
          <cell r="J79" t="str">
            <v>60100</v>
          </cell>
          <cell r="K79" t="str">
            <v>Temporary</v>
          </cell>
          <cell r="L79">
            <v>0</v>
          </cell>
          <cell r="M79">
            <v>1571.52</v>
          </cell>
          <cell r="N79">
            <v>96</v>
          </cell>
          <cell r="O79" t="str">
            <v>03/31/2016</v>
          </cell>
        </row>
        <row r="80">
          <cell r="A80" t="str">
            <v>904400</v>
          </cell>
          <cell r="B80"/>
          <cell r="C80"/>
          <cell r="D80" t="str">
            <v>78-20</v>
          </cell>
          <cell r="E80" t="str">
            <v>16817</v>
          </cell>
          <cell r="F80" t="str">
            <v>Hauskins, Justin W</v>
          </cell>
          <cell r="G80" t="str">
            <v>6124</v>
          </cell>
          <cell r="H80" t="str">
            <v>6124 Driver</v>
          </cell>
          <cell r="I80" t="str">
            <v>00703548</v>
          </cell>
          <cell r="J80" t="str">
            <v>60100</v>
          </cell>
          <cell r="K80" t="str">
            <v>Temporary</v>
          </cell>
          <cell r="L80">
            <v>0</v>
          </cell>
          <cell r="M80">
            <v>1440.56</v>
          </cell>
          <cell r="N80">
            <v>88</v>
          </cell>
          <cell r="O80" t="str">
            <v>04/15/2016</v>
          </cell>
        </row>
        <row r="81">
          <cell r="A81" t="str">
            <v>904400</v>
          </cell>
          <cell r="B81"/>
          <cell r="C81"/>
          <cell r="D81" t="str">
            <v>78-20</v>
          </cell>
          <cell r="E81" t="str">
            <v>16817</v>
          </cell>
          <cell r="F81" t="str">
            <v>Hauskins, Justin W</v>
          </cell>
          <cell r="G81" t="str">
            <v>6124</v>
          </cell>
          <cell r="H81" t="str">
            <v>6124 Driver</v>
          </cell>
          <cell r="I81" t="str">
            <v>00703548</v>
          </cell>
          <cell r="J81" t="str">
            <v>60100</v>
          </cell>
          <cell r="K81" t="str">
            <v>Temporary</v>
          </cell>
          <cell r="L81">
            <v>0</v>
          </cell>
          <cell r="M81">
            <v>1309.5999999999999</v>
          </cell>
          <cell r="N81">
            <v>80</v>
          </cell>
          <cell r="O81" t="str">
            <v>04/30/2016</v>
          </cell>
        </row>
        <row r="82">
          <cell r="A82" t="str">
            <v>904400</v>
          </cell>
          <cell r="B82"/>
          <cell r="C82"/>
          <cell r="D82" t="str">
            <v>78-20</v>
          </cell>
          <cell r="E82" t="str">
            <v>1985</v>
          </cell>
          <cell r="F82" t="str">
            <v>Wallis, Dwight D</v>
          </cell>
          <cell r="G82" t="str">
            <v>9732</v>
          </cell>
          <cell r="H82" t="str">
            <v>9732 Records Administrato</v>
          </cell>
          <cell r="I82" t="str">
            <v>00716126</v>
          </cell>
          <cell r="J82" t="str">
            <v>60100</v>
          </cell>
          <cell r="K82" t="str">
            <v>Temporary</v>
          </cell>
          <cell r="L82">
            <v>0</v>
          </cell>
          <cell r="M82">
            <v>186.12</v>
          </cell>
          <cell r="N82">
            <v>4.5999999999999996</v>
          </cell>
          <cell r="O82" t="str">
            <v>03/15/2015</v>
          </cell>
        </row>
        <row r="83">
          <cell r="A83" t="str">
            <v>904400</v>
          </cell>
          <cell r="B83"/>
          <cell r="C83"/>
          <cell r="D83" t="str">
            <v>78-20</v>
          </cell>
          <cell r="E83" t="str">
            <v>1985</v>
          </cell>
          <cell r="F83" t="str">
            <v>Wallis, Dwight D</v>
          </cell>
          <cell r="G83" t="str">
            <v>9732</v>
          </cell>
          <cell r="H83" t="str">
            <v>9732 Records Administrato</v>
          </cell>
          <cell r="I83" t="str">
            <v>00716126</v>
          </cell>
          <cell r="J83" t="str">
            <v>60100</v>
          </cell>
          <cell r="K83" t="str">
            <v>Temporary</v>
          </cell>
          <cell r="L83">
            <v>0</v>
          </cell>
          <cell r="M83">
            <v>16.18</v>
          </cell>
          <cell r="N83">
            <v>0.4</v>
          </cell>
          <cell r="O83" t="str">
            <v>04/15/2015</v>
          </cell>
        </row>
        <row r="84">
          <cell r="A84" t="str">
            <v>904400</v>
          </cell>
          <cell r="B84"/>
          <cell r="C84"/>
          <cell r="D84" t="str">
            <v>78-20</v>
          </cell>
          <cell r="E84" t="str">
            <v>1985</v>
          </cell>
          <cell r="F84" t="str">
            <v>Wallis, Dwight D</v>
          </cell>
          <cell r="G84" t="str">
            <v>9732</v>
          </cell>
          <cell r="H84" t="str">
            <v>9732 Records Administrato</v>
          </cell>
          <cell r="I84" t="str">
            <v>00716126</v>
          </cell>
          <cell r="J84" t="str">
            <v>60100</v>
          </cell>
          <cell r="K84" t="str">
            <v>Temporary</v>
          </cell>
          <cell r="L84">
            <v>0</v>
          </cell>
          <cell r="M84">
            <v>56.64</v>
          </cell>
          <cell r="N84">
            <v>1.4</v>
          </cell>
          <cell r="O84" t="str">
            <v>05/31/2015</v>
          </cell>
        </row>
        <row r="85">
          <cell r="A85" t="str">
            <v>904400</v>
          </cell>
          <cell r="B85"/>
          <cell r="C85"/>
          <cell r="D85" t="str">
            <v>78-20</v>
          </cell>
          <cell r="E85" t="str">
            <v>1985</v>
          </cell>
          <cell r="F85" t="str">
            <v>Wallis, Dwight D</v>
          </cell>
          <cell r="G85" t="str">
            <v>9732</v>
          </cell>
          <cell r="H85" t="str">
            <v>9732 Records Administrato</v>
          </cell>
          <cell r="I85" t="str">
            <v>00716126</v>
          </cell>
          <cell r="J85" t="str">
            <v>60100</v>
          </cell>
          <cell r="K85" t="str">
            <v>Temporary</v>
          </cell>
          <cell r="L85">
            <v>0</v>
          </cell>
          <cell r="M85">
            <v>40.46</v>
          </cell>
          <cell r="N85">
            <v>1</v>
          </cell>
          <cell r="O85" t="str">
            <v>06/15/2015</v>
          </cell>
        </row>
        <row r="86">
          <cell r="A86" t="str">
            <v>904400</v>
          </cell>
          <cell r="B86"/>
          <cell r="C86"/>
          <cell r="D86" t="str">
            <v>78-20</v>
          </cell>
          <cell r="E86" t="str">
            <v>1985</v>
          </cell>
          <cell r="F86" t="str">
            <v>Wallis, Dwight D</v>
          </cell>
          <cell r="G86" t="str">
            <v>9732</v>
          </cell>
          <cell r="H86" t="str">
            <v>9732 Records Administrato</v>
          </cell>
          <cell r="I86" t="str">
            <v>00716126</v>
          </cell>
          <cell r="J86" t="str">
            <v>60100</v>
          </cell>
          <cell r="K86" t="str">
            <v>Temporary</v>
          </cell>
          <cell r="L86">
            <v>0</v>
          </cell>
          <cell r="M86">
            <v>16.18</v>
          </cell>
          <cell r="N86">
            <v>0.4</v>
          </cell>
          <cell r="O86" t="str">
            <v>07/31/2014</v>
          </cell>
        </row>
        <row r="87">
          <cell r="A87" t="str">
            <v>904400</v>
          </cell>
          <cell r="B87"/>
          <cell r="C87"/>
          <cell r="D87" t="str">
            <v>78-20</v>
          </cell>
          <cell r="E87" t="str">
            <v>1985</v>
          </cell>
          <cell r="F87" t="str">
            <v>Wallis, Dwight D</v>
          </cell>
          <cell r="G87" t="str">
            <v>9732</v>
          </cell>
          <cell r="H87" t="str">
            <v>9732 Records Administrato</v>
          </cell>
          <cell r="I87" t="str">
            <v>00716126</v>
          </cell>
          <cell r="J87" t="str">
            <v>60100</v>
          </cell>
          <cell r="K87" t="str">
            <v>Temporary</v>
          </cell>
          <cell r="L87">
            <v>0</v>
          </cell>
          <cell r="M87">
            <v>16.190000000000001</v>
          </cell>
          <cell r="N87">
            <v>0.4</v>
          </cell>
          <cell r="O87" t="str">
            <v>08/31/2014</v>
          </cell>
        </row>
        <row r="88">
          <cell r="A88" t="str">
            <v>904400</v>
          </cell>
          <cell r="B88"/>
          <cell r="C88"/>
          <cell r="D88" t="str">
            <v>78-20</v>
          </cell>
          <cell r="E88" t="str">
            <v>6969</v>
          </cell>
          <cell r="F88" t="str">
            <v>Hubbard, Wesley R</v>
          </cell>
          <cell r="G88" t="str">
            <v>6124</v>
          </cell>
          <cell r="H88" t="str">
            <v>6124 Driver</v>
          </cell>
          <cell r="I88" t="str">
            <v>00703548</v>
          </cell>
          <cell r="J88" t="str">
            <v>60100</v>
          </cell>
          <cell r="K88" t="str">
            <v>Temporary</v>
          </cell>
          <cell r="L88">
            <v>0</v>
          </cell>
          <cell r="M88">
            <v>135.84</v>
          </cell>
          <cell r="N88">
            <v>8</v>
          </cell>
          <cell r="O88" t="str">
            <v>01/15/2015</v>
          </cell>
        </row>
        <row r="89">
          <cell r="A89" t="str">
            <v>904400</v>
          </cell>
          <cell r="B89"/>
          <cell r="C89"/>
          <cell r="D89" t="str">
            <v>78-20</v>
          </cell>
          <cell r="E89" t="str">
            <v>6969</v>
          </cell>
          <cell r="F89" t="str">
            <v>Hubbard, Wesley R</v>
          </cell>
          <cell r="G89" t="str">
            <v>6124</v>
          </cell>
          <cell r="H89" t="str">
            <v>6124 Driver</v>
          </cell>
          <cell r="I89" t="str">
            <v>00703548</v>
          </cell>
          <cell r="J89" t="str">
            <v>60100</v>
          </cell>
          <cell r="K89" t="str">
            <v>Temporary</v>
          </cell>
          <cell r="L89">
            <v>0</v>
          </cell>
          <cell r="M89">
            <v>475.44</v>
          </cell>
          <cell r="N89">
            <v>28</v>
          </cell>
          <cell r="O89" t="str">
            <v>01/31/2015</v>
          </cell>
        </row>
        <row r="90">
          <cell r="A90" t="str">
            <v>904400</v>
          </cell>
          <cell r="B90"/>
          <cell r="C90"/>
          <cell r="D90" t="str">
            <v>78-20</v>
          </cell>
          <cell r="E90" t="str">
            <v>6969</v>
          </cell>
          <cell r="F90" t="str">
            <v>Hubbard, Wesley R</v>
          </cell>
          <cell r="G90" t="str">
            <v>6124</v>
          </cell>
          <cell r="H90" t="str">
            <v>6124 Driver</v>
          </cell>
          <cell r="I90" t="str">
            <v>00703548</v>
          </cell>
          <cell r="J90" t="str">
            <v>60100</v>
          </cell>
          <cell r="K90" t="str">
            <v>Temporary</v>
          </cell>
          <cell r="L90">
            <v>0</v>
          </cell>
          <cell r="M90">
            <v>424.5</v>
          </cell>
          <cell r="N90">
            <v>25</v>
          </cell>
          <cell r="O90" t="str">
            <v>02/15/2015</v>
          </cell>
        </row>
        <row r="91">
          <cell r="A91" t="str">
            <v>904400</v>
          </cell>
          <cell r="B91"/>
          <cell r="C91"/>
          <cell r="D91" t="str">
            <v>78-20</v>
          </cell>
          <cell r="E91" t="str">
            <v>6969</v>
          </cell>
          <cell r="F91" t="str">
            <v>Hubbard, Wesley R</v>
          </cell>
          <cell r="G91" t="str">
            <v>6124</v>
          </cell>
          <cell r="H91" t="str">
            <v>6124 Driver</v>
          </cell>
          <cell r="I91" t="str">
            <v>00703548</v>
          </cell>
          <cell r="J91" t="str">
            <v>60100</v>
          </cell>
          <cell r="K91" t="str">
            <v>Temporary</v>
          </cell>
          <cell r="L91">
            <v>0</v>
          </cell>
          <cell r="M91">
            <v>420.26</v>
          </cell>
          <cell r="N91">
            <v>24.75</v>
          </cell>
          <cell r="O91" t="str">
            <v>02/28/2015</v>
          </cell>
        </row>
        <row r="92">
          <cell r="A92" t="str">
            <v>904400</v>
          </cell>
          <cell r="B92"/>
          <cell r="C92"/>
          <cell r="D92" t="str">
            <v>78-20</v>
          </cell>
          <cell r="E92" t="str">
            <v>6969</v>
          </cell>
          <cell r="F92" t="str">
            <v>Hubbard, Wesley R</v>
          </cell>
          <cell r="G92" t="str">
            <v>6124</v>
          </cell>
          <cell r="H92" t="str">
            <v>6124 Driver</v>
          </cell>
          <cell r="I92" t="str">
            <v>00703548</v>
          </cell>
          <cell r="J92" t="str">
            <v>60100</v>
          </cell>
          <cell r="K92" t="str">
            <v>Temporary</v>
          </cell>
          <cell r="L92">
            <v>0</v>
          </cell>
          <cell r="M92">
            <v>568.83000000000004</v>
          </cell>
          <cell r="N92">
            <v>33.5</v>
          </cell>
          <cell r="O92" t="str">
            <v>03/15/2015</v>
          </cell>
        </row>
        <row r="93">
          <cell r="A93" t="str">
            <v>904400</v>
          </cell>
          <cell r="B93"/>
          <cell r="C93"/>
          <cell r="D93" t="str">
            <v>78-20</v>
          </cell>
          <cell r="E93" t="str">
            <v>6969</v>
          </cell>
          <cell r="F93" t="str">
            <v>Hubbard, Wesley R</v>
          </cell>
          <cell r="G93" t="str">
            <v>6124</v>
          </cell>
          <cell r="H93" t="str">
            <v>6124 Driver</v>
          </cell>
          <cell r="I93" t="str">
            <v>00703548</v>
          </cell>
          <cell r="J93" t="str">
            <v>60100</v>
          </cell>
          <cell r="K93" t="str">
            <v>Temporary</v>
          </cell>
          <cell r="L93">
            <v>0</v>
          </cell>
          <cell r="M93">
            <v>594.29999999999995</v>
          </cell>
          <cell r="N93">
            <v>35</v>
          </cell>
          <cell r="O93" t="str">
            <v>03/31/2015</v>
          </cell>
        </row>
        <row r="94">
          <cell r="A94" t="str">
            <v>904400</v>
          </cell>
          <cell r="B94"/>
          <cell r="C94"/>
          <cell r="D94" t="str">
            <v>78-20</v>
          </cell>
          <cell r="E94" t="str">
            <v>6969</v>
          </cell>
          <cell r="F94" t="str">
            <v>Hubbard, Wesley R</v>
          </cell>
          <cell r="G94" t="str">
            <v>6124</v>
          </cell>
          <cell r="H94" t="str">
            <v>6124 Driver</v>
          </cell>
          <cell r="I94" t="str">
            <v>00703548</v>
          </cell>
          <cell r="J94" t="str">
            <v>60100</v>
          </cell>
          <cell r="K94" t="str">
            <v>Temporary</v>
          </cell>
          <cell r="L94">
            <v>0</v>
          </cell>
          <cell r="M94">
            <v>250.46</v>
          </cell>
          <cell r="N94">
            <v>14.75</v>
          </cell>
          <cell r="O94" t="str">
            <v>04/15/2015</v>
          </cell>
        </row>
        <row r="95">
          <cell r="A95" t="str">
            <v>904400</v>
          </cell>
          <cell r="B95"/>
          <cell r="C95"/>
          <cell r="D95" t="str">
            <v>78-20</v>
          </cell>
          <cell r="E95" t="str">
            <v>6969</v>
          </cell>
          <cell r="F95" t="str">
            <v>Hubbard, Wesley R</v>
          </cell>
          <cell r="G95" t="str">
            <v>6124</v>
          </cell>
          <cell r="H95" t="str">
            <v>6124 Driver</v>
          </cell>
          <cell r="I95" t="str">
            <v>00703548</v>
          </cell>
          <cell r="J95" t="str">
            <v>60100</v>
          </cell>
          <cell r="K95" t="str">
            <v>Temporary</v>
          </cell>
          <cell r="L95">
            <v>0</v>
          </cell>
          <cell r="M95">
            <v>662.22</v>
          </cell>
          <cell r="N95">
            <v>39</v>
          </cell>
          <cell r="O95" t="str">
            <v>04/30/2015</v>
          </cell>
        </row>
        <row r="96">
          <cell r="A96" t="str">
            <v>904400</v>
          </cell>
          <cell r="B96"/>
          <cell r="C96"/>
          <cell r="D96" t="str">
            <v>78-20</v>
          </cell>
          <cell r="E96" t="str">
            <v>6969</v>
          </cell>
          <cell r="F96" t="str">
            <v>Hubbard, Wesley R</v>
          </cell>
          <cell r="G96" t="str">
            <v>6124</v>
          </cell>
          <cell r="H96" t="str">
            <v>6124 Driver</v>
          </cell>
          <cell r="I96" t="str">
            <v>00703548</v>
          </cell>
          <cell r="J96" t="str">
            <v>60100</v>
          </cell>
          <cell r="K96" t="str">
            <v>Temporary</v>
          </cell>
          <cell r="L96">
            <v>0</v>
          </cell>
          <cell r="M96">
            <v>798.06</v>
          </cell>
          <cell r="N96">
            <v>47</v>
          </cell>
          <cell r="O96" t="str">
            <v>05/15/2015</v>
          </cell>
        </row>
        <row r="97">
          <cell r="A97" t="str">
            <v>904400</v>
          </cell>
          <cell r="B97"/>
          <cell r="C97"/>
          <cell r="D97" t="str">
            <v>78-20</v>
          </cell>
          <cell r="E97" t="str">
            <v>6969</v>
          </cell>
          <cell r="F97" t="str">
            <v>Hubbard, Wesley R</v>
          </cell>
          <cell r="G97" t="str">
            <v>6124</v>
          </cell>
          <cell r="H97" t="str">
            <v>6124 Driver</v>
          </cell>
          <cell r="I97" t="str">
            <v>00703548</v>
          </cell>
          <cell r="J97" t="str">
            <v>60100</v>
          </cell>
          <cell r="K97" t="str">
            <v>Temporary</v>
          </cell>
          <cell r="L97">
            <v>0</v>
          </cell>
          <cell r="M97">
            <v>891.45</v>
          </cell>
          <cell r="N97">
            <v>52.5</v>
          </cell>
          <cell r="O97" t="str">
            <v>05/31/2015</v>
          </cell>
        </row>
        <row r="98">
          <cell r="A98" t="str">
            <v>904400</v>
          </cell>
          <cell r="B98"/>
          <cell r="C98"/>
          <cell r="D98" t="str">
            <v>78-20</v>
          </cell>
          <cell r="E98" t="str">
            <v>6969</v>
          </cell>
          <cell r="F98" t="str">
            <v>Hubbard, Wesley R</v>
          </cell>
          <cell r="G98" t="str">
            <v>6124</v>
          </cell>
          <cell r="H98" t="str">
            <v>6124 Driver</v>
          </cell>
          <cell r="I98" t="str">
            <v>00703548</v>
          </cell>
          <cell r="J98" t="str">
            <v>60100</v>
          </cell>
          <cell r="K98" t="str">
            <v>Temporary</v>
          </cell>
          <cell r="L98">
            <v>0</v>
          </cell>
          <cell r="M98">
            <v>212.25</v>
          </cell>
          <cell r="N98">
            <v>12.5</v>
          </cell>
          <cell r="O98" t="str">
            <v>06/15/2015</v>
          </cell>
        </row>
        <row r="99">
          <cell r="A99" t="str">
            <v>904400</v>
          </cell>
          <cell r="B99"/>
          <cell r="C99"/>
          <cell r="D99" t="str">
            <v>78-20</v>
          </cell>
          <cell r="E99" t="str">
            <v>6969</v>
          </cell>
          <cell r="F99" t="str">
            <v>Hubbard, Wesley R</v>
          </cell>
          <cell r="G99" t="str">
            <v>6124</v>
          </cell>
          <cell r="H99" t="str">
            <v>6124 Driver</v>
          </cell>
          <cell r="I99" t="str">
            <v>00703548</v>
          </cell>
          <cell r="J99" t="str">
            <v>60100</v>
          </cell>
          <cell r="K99" t="str">
            <v>Temporary</v>
          </cell>
          <cell r="L99">
            <v>0</v>
          </cell>
          <cell r="M99">
            <v>475.44</v>
          </cell>
          <cell r="N99">
            <v>28</v>
          </cell>
          <cell r="O99" t="str">
            <v>06/30/2015</v>
          </cell>
        </row>
        <row r="100">
          <cell r="A100" t="str">
            <v>904400</v>
          </cell>
          <cell r="B100"/>
          <cell r="C100"/>
          <cell r="D100" t="str">
            <v>78-20</v>
          </cell>
          <cell r="E100" t="str">
            <v>6969</v>
          </cell>
          <cell r="F100" t="str">
            <v>Hubbard, Wesley R</v>
          </cell>
          <cell r="G100" t="str">
            <v>6124</v>
          </cell>
          <cell r="H100" t="str">
            <v>6124 Driver</v>
          </cell>
          <cell r="I100" t="str">
            <v>00703548</v>
          </cell>
          <cell r="J100" t="str">
            <v>60100</v>
          </cell>
          <cell r="K100" t="str">
            <v>Temporary</v>
          </cell>
          <cell r="L100">
            <v>0</v>
          </cell>
          <cell r="M100">
            <v>1057.93</v>
          </cell>
          <cell r="N100">
            <v>64</v>
          </cell>
          <cell r="O100" t="str">
            <v>07/15/2014</v>
          </cell>
        </row>
        <row r="101">
          <cell r="A101" t="str">
            <v>904400</v>
          </cell>
          <cell r="B101"/>
          <cell r="C101"/>
          <cell r="D101" t="str">
            <v>78-20</v>
          </cell>
          <cell r="E101" t="str">
            <v>6969</v>
          </cell>
          <cell r="F101" t="str">
            <v>Hubbard, Wesley R</v>
          </cell>
          <cell r="G101" t="str">
            <v>6124</v>
          </cell>
          <cell r="H101" t="str">
            <v>6124 Driver</v>
          </cell>
          <cell r="I101" t="str">
            <v>00703548</v>
          </cell>
          <cell r="J101" t="str">
            <v>60100</v>
          </cell>
          <cell r="K101" t="str">
            <v>Temporary</v>
          </cell>
          <cell r="L101">
            <v>0</v>
          </cell>
          <cell r="M101">
            <v>632.91</v>
          </cell>
          <cell r="N101">
            <v>36.5</v>
          </cell>
          <cell r="O101" t="str">
            <v>07/15/2015</v>
          </cell>
        </row>
        <row r="102">
          <cell r="A102" t="str">
            <v>904400</v>
          </cell>
          <cell r="B102"/>
          <cell r="C102"/>
          <cell r="D102" t="str">
            <v>78-20</v>
          </cell>
          <cell r="E102" t="str">
            <v>6969</v>
          </cell>
          <cell r="F102" t="str">
            <v>Hubbard, Wesley R</v>
          </cell>
          <cell r="G102" t="str">
            <v>6124</v>
          </cell>
          <cell r="H102" t="str">
            <v>6124 Driver</v>
          </cell>
          <cell r="I102" t="str">
            <v>00703548</v>
          </cell>
          <cell r="J102" t="str">
            <v>60100</v>
          </cell>
          <cell r="K102" t="str">
            <v>Temporary</v>
          </cell>
          <cell r="L102">
            <v>0</v>
          </cell>
          <cell r="M102">
            <v>264.48</v>
          </cell>
          <cell r="N102">
            <v>16</v>
          </cell>
          <cell r="O102" t="str">
            <v>07/31/2014</v>
          </cell>
        </row>
        <row r="103">
          <cell r="A103" t="str">
            <v>904400</v>
          </cell>
          <cell r="B103"/>
          <cell r="C103"/>
          <cell r="D103" t="str">
            <v>78-20</v>
          </cell>
          <cell r="E103" t="str">
            <v>6969</v>
          </cell>
          <cell r="F103" t="str">
            <v>Hubbard, Wesley R</v>
          </cell>
          <cell r="G103" t="str">
            <v>6124</v>
          </cell>
          <cell r="H103" t="str">
            <v>6124 Driver</v>
          </cell>
          <cell r="I103" t="str">
            <v>00703548</v>
          </cell>
          <cell r="J103" t="str">
            <v>60100</v>
          </cell>
          <cell r="K103" t="str">
            <v>Temporary</v>
          </cell>
          <cell r="L103">
            <v>0</v>
          </cell>
          <cell r="M103">
            <v>832.32</v>
          </cell>
          <cell r="N103">
            <v>48</v>
          </cell>
          <cell r="O103" t="str">
            <v>07/31/2015</v>
          </cell>
        </row>
        <row r="104">
          <cell r="A104" t="str">
            <v>904400</v>
          </cell>
          <cell r="B104"/>
          <cell r="C104"/>
          <cell r="D104" t="str">
            <v>78-20</v>
          </cell>
          <cell r="E104" t="str">
            <v>6969</v>
          </cell>
          <cell r="F104" t="str">
            <v>Hubbard, Wesley R</v>
          </cell>
          <cell r="G104" t="str">
            <v>6124</v>
          </cell>
          <cell r="H104" t="str">
            <v>6124 Driver</v>
          </cell>
          <cell r="I104" t="str">
            <v>00703548</v>
          </cell>
          <cell r="J104" t="str">
            <v>60100</v>
          </cell>
          <cell r="K104" t="str">
            <v>Temporary</v>
          </cell>
          <cell r="L104">
            <v>0</v>
          </cell>
          <cell r="M104">
            <v>380.19</v>
          </cell>
          <cell r="N104">
            <v>23</v>
          </cell>
          <cell r="O104" t="str">
            <v>08/15/2014</v>
          </cell>
        </row>
        <row r="105">
          <cell r="A105" t="str">
            <v>904400</v>
          </cell>
          <cell r="B105"/>
          <cell r="C105"/>
          <cell r="D105" t="str">
            <v>78-20</v>
          </cell>
          <cell r="E105" t="str">
            <v>6969</v>
          </cell>
          <cell r="F105" t="str">
            <v>Hubbard, Wesley R</v>
          </cell>
          <cell r="G105" t="str">
            <v>6124</v>
          </cell>
          <cell r="H105" t="str">
            <v>6124 Driver</v>
          </cell>
          <cell r="I105" t="str">
            <v>00703548</v>
          </cell>
          <cell r="J105" t="str">
            <v>60100</v>
          </cell>
          <cell r="K105" t="str">
            <v>Temporary</v>
          </cell>
          <cell r="L105">
            <v>0</v>
          </cell>
          <cell r="M105">
            <v>208.08</v>
          </cell>
          <cell r="N105">
            <v>12</v>
          </cell>
          <cell r="O105" t="str">
            <v>08/15/2015</v>
          </cell>
        </row>
        <row r="106">
          <cell r="A106" t="str">
            <v>904400</v>
          </cell>
          <cell r="B106"/>
          <cell r="C106"/>
          <cell r="D106" t="str">
            <v>78-20</v>
          </cell>
          <cell r="E106" t="str">
            <v>6969</v>
          </cell>
          <cell r="F106" t="str">
            <v>Hubbard, Wesley R</v>
          </cell>
          <cell r="G106" t="str">
            <v>6124</v>
          </cell>
          <cell r="H106" t="str">
            <v>6124 Driver</v>
          </cell>
          <cell r="I106" t="str">
            <v>00703548</v>
          </cell>
          <cell r="J106" t="str">
            <v>60100</v>
          </cell>
          <cell r="K106" t="str">
            <v>Temporary</v>
          </cell>
          <cell r="L106">
            <v>0</v>
          </cell>
          <cell r="M106">
            <v>710.79</v>
          </cell>
          <cell r="N106">
            <v>43</v>
          </cell>
          <cell r="O106" t="str">
            <v>08/31/2014</v>
          </cell>
        </row>
        <row r="107">
          <cell r="A107" t="str">
            <v>904400</v>
          </cell>
          <cell r="B107"/>
          <cell r="C107"/>
          <cell r="D107" t="str">
            <v>78-20</v>
          </cell>
          <cell r="E107" t="str">
            <v>6969</v>
          </cell>
          <cell r="F107" t="str">
            <v>Hubbard, Wesley R</v>
          </cell>
          <cell r="G107" t="str">
            <v>6124</v>
          </cell>
          <cell r="H107" t="str">
            <v>6124 Driver</v>
          </cell>
          <cell r="I107" t="str">
            <v>00703548</v>
          </cell>
          <cell r="J107" t="str">
            <v>60100</v>
          </cell>
          <cell r="K107" t="str">
            <v>Temporary</v>
          </cell>
          <cell r="L107">
            <v>0</v>
          </cell>
          <cell r="M107">
            <v>416.16</v>
          </cell>
          <cell r="N107">
            <v>24</v>
          </cell>
          <cell r="O107" t="str">
            <v>08/31/2015</v>
          </cell>
        </row>
        <row r="108">
          <cell r="A108" t="str">
            <v>904400</v>
          </cell>
          <cell r="B108"/>
          <cell r="C108"/>
          <cell r="D108" t="str">
            <v>78-20</v>
          </cell>
          <cell r="E108" t="str">
            <v>6969</v>
          </cell>
          <cell r="F108" t="str">
            <v>Hubbard, Wesley R</v>
          </cell>
          <cell r="G108" t="str">
            <v>6124</v>
          </cell>
          <cell r="H108" t="str">
            <v>6124 Driver</v>
          </cell>
          <cell r="I108" t="str">
            <v>00703548</v>
          </cell>
          <cell r="J108" t="str">
            <v>60100</v>
          </cell>
          <cell r="K108" t="str">
            <v>Temporary</v>
          </cell>
          <cell r="L108">
            <v>0</v>
          </cell>
          <cell r="M108">
            <v>619.88</v>
          </cell>
          <cell r="N108">
            <v>37.5</v>
          </cell>
          <cell r="O108" t="str">
            <v>09/15/2014</v>
          </cell>
        </row>
        <row r="109">
          <cell r="A109" t="str">
            <v>904400</v>
          </cell>
          <cell r="B109"/>
          <cell r="C109"/>
          <cell r="D109" t="str">
            <v>78-20</v>
          </cell>
          <cell r="E109" t="str">
            <v>6969</v>
          </cell>
          <cell r="F109" t="str">
            <v>Hubbard, Wesley R</v>
          </cell>
          <cell r="G109" t="str">
            <v>6124</v>
          </cell>
          <cell r="H109" t="str">
            <v>6124 Driver</v>
          </cell>
          <cell r="I109" t="str">
            <v>00703548</v>
          </cell>
          <cell r="J109" t="str">
            <v>60100</v>
          </cell>
          <cell r="K109" t="str">
            <v>Temporary</v>
          </cell>
          <cell r="L109">
            <v>0</v>
          </cell>
          <cell r="M109">
            <v>407.49</v>
          </cell>
          <cell r="N109">
            <v>23.5</v>
          </cell>
          <cell r="O109" t="str">
            <v>09/15/2015</v>
          </cell>
        </row>
        <row r="110">
          <cell r="A110" t="str">
            <v>904400</v>
          </cell>
          <cell r="B110"/>
          <cell r="C110"/>
          <cell r="D110" t="str">
            <v>78-20</v>
          </cell>
          <cell r="E110" t="str">
            <v>6969</v>
          </cell>
          <cell r="F110" t="str">
            <v>Hubbard, Wesley R</v>
          </cell>
          <cell r="G110" t="str">
            <v>6124</v>
          </cell>
          <cell r="H110" t="str">
            <v>6124 Driver</v>
          </cell>
          <cell r="I110" t="str">
            <v>00703548</v>
          </cell>
          <cell r="J110" t="str">
            <v>60100</v>
          </cell>
          <cell r="K110" t="str">
            <v>Temporary</v>
          </cell>
          <cell r="L110">
            <v>0</v>
          </cell>
          <cell r="M110">
            <v>760.39</v>
          </cell>
          <cell r="N110">
            <v>46</v>
          </cell>
          <cell r="O110" t="str">
            <v>09/30/2014</v>
          </cell>
        </row>
        <row r="111">
          <cell r="A111" t="str">
            <v>904400</v>
          </cell>
          <cell r="B111"/>
          <cell r="C111"/>
          <cell r="D111" t="str">
            <v>78-20</v>
          </cell>
          <cell r="E111" t="str">
            <v>6969</v>
          </cell>
          <cell r="F111" t="str">
            <v>Hubbard, Wesley R</v>
          </cell>
          <cell r="G111" t="str">
            <v>6124</v>
          </cell>
          <cell r="H111" t="str">
            <v>6124 Driver</v>
          </cell>
          <cell r="I111" t="str">
            <v>00703548</v>
          </cell>
          <cell r="J111" t="str">
            <v>60100</v>
          </cell>
          <cell r="K111" t="str">
            <v>Temporary</v>
          </cell>
          <cell r="L111">
            <v>0</v>
          </cell>
          <cell r="M111">
            <v>416.16</v>
          </cell>
          <cell r="N111">
            <v>24</v>
          </cell>
          <cell r="O111" t="str">
            <v>09/30/2015</v>
          </cell>
        </row>
        <row r="112">
          <cell r="A112" t="str">
            <v>904400</v>
          </cell>
          <cell r="B112"/>
          <cell r="C112"/>
          <cell r="D112" t="str">
            <v>78-20</v>
          </cell>
          <cell r="E112" t="str">
            <v>6969</v>
          </cell>
          <cell r="F112" t="str">
            <v>Hubbard, Wesley R</v>
          </cell>
          <cell r="G112" t="str">
            <v>6124</v>
          </cell>
          <cell r="H112" t="str">
            <v>6124 Driver</v>
          </cell>
          <cell r="I112" t="str">
            <v>00703548</v>
          </cell>
          <cell r="J112" t="str">
            <v>60100</v>
          </cell>
          <cell r="K112" t="str">
            <v>Temporary</v>
          </cell>
          <cell r="L112">
            <v>0</v>
          </cell>
          <cell r="M112">
            <v>1033.1300000000001</v>
          </cell>
          <cell r="N112">
            <v>62.5</v>
          </cell>
          <cell r="O112" t="str">
            <v>10/31/2014</v>
          </cell>
        </row>
        <row r="113">
          <cell r="A113" t="str">
            <v>904400</v>
          </cell>
          <cell r="B113"/>
          <cell r="C113"/>
          <cell r="D113" t="str">
            <v>78-20</v>
          </cell>
          <cell r="E113" t="str">
            <v>6969</v>
          </cell>
          <cell r="F113" t="str">
            <v>Hubbard, Wesley R</v>
          </cell>
          <cell r="G113" t="str">
            <v>6124</v>
          </cell>
          <cell r="H113" t="str">
            <v>6124 Driver</v>
          </cell>
          <cell r="I113" t="str">
            <v>00703548</v>
          </cell>
          <cell r="J113" t="str">
            <v>60100</v>
          </cell>
          <cell r="K113" t="str">
            <v>Temporary</v>
          </cell>
          <cell r="L113">
            <v>0</v>
          </cell>
          <cell r="M113">
            <v>264.48</v>
          </cell>
          <cell r="N113">
            <v>16</v>
          </cell>
          <cell r="O113" t="str">
            <v>11/15/2014</v>
          </cell>
        </row>
        <row r="114">
          <cell r="A114" t="str">
            <v>904400</v>
          </cell>
          <cell r="B114"/>
          <cell r="C114"/>
          <cell r="D114" t="str">
            <v>78-20</v>
          </cell>
          <cell r="E114" t="str">
            <v>6969</v>
          </cell>
          <cell r="F114" t="str">
            <v>Hubbard, Wesley R</v>
          </cell>
          <cell r="G114" t="str">
            <v>6124</v>
          </cell>
          <cell r="H114" t="str">
            <v>6124 Driver</v>
          </cell>
          <cell r="I114" t="str">
            <v>00703548</v>
          </cell>
          <cell r="J114" t="str">
            <v>60100</v>
          </cell>
          <cell r="K114" t="str">
            <v>Temporary</v>
          </cell>
          <cell r="L114">
            <v>0</v>
          </cell>
          <cell r="M114">
            <v>231.42</v>
          </cell>
          <cell r="N114">
            <v>14</v>
          </cell>
          <cell r="O114" t="str">
            <v>11/30/2014</v>
          </cell>
        </row>
        <row r="115">
          <cell r="A115" t="str">
            <v>904400</v>
          </cell>
          <cell r="B115"/>
          <cell r="C115"/>
          <cell r="D115" t="str">
            <v>78-20</v>
          </cell>
          <cell r="E115" t="str">
            <v>6969</v>
          </cell>
          <cell r="F115" t="str">
            <v>Hubbard, Wesley R</v>
          </cell>
          <cell r="G115" t="str">
            <v>6124</v>
          </cell>
          <cell r="H115" t="str">
            <v>6124 Driver</v>
          </cell>
          <cell r="I115" t="str">
            <v>00703548</v>
          </cell>
          <cell r="J115" t="str">
            <v>60100</v>
          </cell>
          <cell r="K115" t="str">
            <v>Temporary</v>
          </cell>
          <cell r="L115">
            <v>0</v>
          </cell>
          <cell r="M115">
            <v>138.72</v>
          </cell>
          <cell r="N115">
            <v>8</v>
          </cell>
          <cell r="O115" t="str">
            <v>11/30/2015</v>
          </cell>
        </row>
        <row r="116">
          <cell r="A116" t="str">
            <v>904400</v>
          </cell>
          <cell r="B116"/>
          <cell r="C116"/>
          <cell r="D116" t="str">
            <v>78-20</v>
          </cell>
          <cell r="E116" t="str">
            <v>6969</v>
          </cell>
          <cell r="F116" t="str">
            <v>Hubbard, Wesley R</v>
          </cell>
          <cell r="G116" t="str">
            <v>6124</v>
          </cell>
          <cell r="H116" t="str">
            <v>6124 Driver</v>
          </cell>
          <cell r="I116" t="str">
            <v>00703548</v>
          </cell>
          <cell r="J116" t="str">
            <v>60100</v>
          </cell>
          <cell r="K116" t="str">
            <v>Temporary</v>
          </cell>
          <cell r="L116">
            <v>0</v>
          </cell>
          <cell r="M116">
            <v>628.14</v>
          </cell>
          <cell r="N116">
            <v>38</v>
          </cell>
          <cell r="O116" t="str">
            <v>12/15/2014</v>
          </cell>
        </row>
        <row r="117">
          <cell r="A117" t="str">
            <v>904400</v>
          </cell>
          <cell r="B117"/>
          <cell r="C117"/>
          <cell r="D117" t="str">
            <v>78-20</v>
          </cell>
          <cell r="E117" t="str">
            <v>6969</v>
          </cell>
          <cell r="F117" t="str">
            <v>Hubbard, Wesley R</v>
          </cell>
          <cell r="G117" t="str">
            <v>6124</v>
          </cell>
          <cell r="H117" t="str">
            <v>6124 Driver</v>
          </cell>
          <cell r="I117" t="str">
            <v>00703548</v>
          </cell>
          <cell r="J117" t="str">
            <v>60100</v>
          </cell>
          <cell r="K117" t="str">
            <v>Temporary</v>
          </cell>
          <cell r="L117">
            <v>0</v>
          </cell>
          <cell r="M117">
            <v>104.04</v>
          </cell>
          <cell r="N117">
            <v>6</v>
          </cell>
          <cell r="O117" t="str">
            <v>12/15/2015</v>
          </cell>
        </row>
        <row r="118">
          <cell r="A118" t="str">
            <v>904400</v>
          </cell>
          <cell r="B118"/>
          <cell r="C118"/>
          <cell r="D118" t="str">
            <v>78-20</v>
          </cell>
          <cell r="E118" t="str">
            <v>6969</v>
          </cell>
          <cell r="F118" t="str">
            <v>Hubbard, Wesley R</v>
          </cell>
          <cell r="G118" t="str">
            <v>6124</v>
          </cell>
          <cell r="H118" t="str">
            <v>6124 Driver</v>
          </cell>
          <cell r="I118" t="str">
            <v>00703548</v>
          </cell>
          <cell r="J118" t="str">
            <v>60100</v>
          </cell>
          <cell r="K118" t="str">
            <v>Temporary</v>
          </cell>
          <cell r="L118">
            <v>0</v>
          </cell>
          <cell r="M118">
            <v>1243.8900000000001</v>
          </cell>
          <cell r="N118">
            <v>75.25</v>
          </cell>
          <cell r="O118" t="str">
            <v>12/31/2014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BCS"/>
      <sheetName val="TRANS"/>
      <sheetName val="LIB"/>
      <sheetName val="METRO"/>
      <sheetName val="July Pa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3"/>
  <sheetViews>
    <sheetView showGridLines="0" zoomScaleNormal="100" workbookViewId="0">
      <pane ySplit="1" topLeftCell="A2" activePane="bottomLeft" state="frozen"/>
      <selection pane="bottomLeft" activeCell="B9" sqref="B9"/>
    </sheetView>
  </sheetViews>
  <sheetFormatPr defaultColWidth="11.21875" defaultRowHeight="15.75" x14ac:dyDescent="0.2"/>
  <cols>
    <col min="1" max="1" width="3.44140625" style="1" customWidth="1"/>
    <col min="2" max="2" width="124.21875" style="2" customWidth="1"/>
    <col min="3" max="16384" width="11.21875" style="1"/>
  </cols>
  <sheetData>
    <row r="1" spans="1:26" ht="18.75" x14ac:dyDescent="0.2">
      <c r="A1" s="5"/>
      <c r="B1" s="12" t="s">
        <v>861</v>
      </c>
      <c r="C1" s="5"/>
      <c r="D1" s="3"/>
      <c r="E1" s="7"/>
      <c r="F1" s="5"/>
      <c r="G1" s="3"/>
      <c r="H1" s="3"/>
      <c r="I1" s="3"/>
      <c r="J1" s="3"/>
      <c r="K1" s="3"/>
      <c r="L1" s="3"/>
      <c r="M1" s="3"/>
      <c r="N1" s="3"/>
      <c r="O1" s="3"/>
      <c r="P1" s="3"/>
      <c r="Q1" s="3"/>
      <c r="R1" s="3"/>
      <c r="S1" s="3"/>
      <c r="T1" s="3"/>
      <c r="U1" s="3"/>
      <c r="V1" s="3"/>
      <c r="W1" s="3"/>
      <c r="X1" s="3"/>
      <c r="Y1" s="3"/>
      <c r="Z1" s="3"/>
    </row>
    <row r="2" spans="1:26" x14ac:dyDescent="0.2">
      <c r="A2" s="3"/>
      <c r="B2" s="6" t="s">
        <v>862</v>
      </c>
      <c r="C2" s="3"/>
      <c r="D2" s="3"/>
      <c r="E2" s="3"/>
      <c r="F2" s="3"/>
      <c r="G2" s="3"/>
      <c r="H2" s="3"/>
      <c r="I2" s="3"/>
      <c r="J2" s="3"/>
      <c r="K2" s="3"/>
      <c r="L2" s="3"/>
      <c r="M2" s="3"/>
      <c r="N2" s="3"/>
      <c r="O2" s="3"/>
      <c r="P2" s="3"/>
      <c r="Q2" s="3"/>
      <c r="R2" s="3"/>
      <c r="S2" s="3"/>
      <c r="T2" s="3"/>
      <c r="U2" s="3"/>
      <c r="V2" s="3"/>
      <c r="W2" s="3"/>
      <c r="X2" s="3"/>
      <c r="Y2" s="3"/>
      <c r="Z2" s="3"/>
    </row>
    <row r="3" spans="1:26" x14ac:dyDescent="0.2">
      <c r="A3" s="3"/>
      <c r="B3" s="6" t="s">
        <v>859</v>
      </c>
      <c r="C3" s="3"/>
      <c r="D3" s="3"/>
      <c r="E3" s="3"/>
      <c r="F3" s="3"/>
      <c r="G3" s="3"/>
      <c r="H3" s="3"/>
      <c r="I3" s="3"/>
      <c r="J3" s="3"/>
      <c r="K3" s="3"/>
      <c r="L3" s="3"/>
      <c r="M3" s="3"/>
      <c r="N3" s="3"/>
      <c r="O3" s="3"/>
      <c r="P3" s="3"/>
      <c r="Q3" s="3"/>
      <c r="R3" s="3"/>
      <c r="S3" s="3"/>
      <c r="T3" s="3"/>
      <c r="U3" s="3"/>
      <c r="V3" s="3"/>
      <c r="W3" s="3"/>
      <c r="X3" s="3"/>
      <c r="Y3" s="3"/>
      <c r="Z3" s="3"/>
    </row>
    <row r="4" spans="1:26" x14ac:dyDescent="0.2">
      <c r="A4" s="3"/>
      <c r="B4" s="6" t="s">
        <v>851</v>
      </c>
      <c r="C4" s="3"/>
      <c r="D4" s="3"/>
      <c r="E4" s="3"/>
      <c r="F4" s="3"/>
      <c r="G4" s="3"/>
      <c r="H4" s="3"/>
      <c r="I4" s="3"/>
      <c r="J4" s="3"/>
      <c r="K4" s="3"/>
      <c r="L4" s="3"/>
      <c r="M4" s="3"/>
      <c r="N4" s="3"/>
      <c r="O4" s="3"/>
      <c r="P4" s="3"/>
      <c r="Q4" s="3"/>
      <c r="R4" s="3"/>
      <c r="S4" s="3"/>
      <c r="T4" s="3"/>
      <c r="U4" s="3"/>
      <c r="V4" s="3"/>
      <c r="W4" s="3"/>
      <c r="X4" s="3"/>
      <c r="Y4" s="3"/>
      <c r="Z4" s="3"/>
    </row>
    <row r="5" spans="1:26" ht="12.75" customHeight="1" x14ac:dyDescent="0.2">
      <c r="A5" s="3"/>
      <c r="B5" s="6" t="s">
        <v>853</v>
      </c>
      <c r="C5" s="3"/>
      <c r="D5" s="3"/>
      <c r="E5" s="3"/>
      <c r="F5" s="3"/>
      <c r="G5" s="3"/>
      <c r="H5" s="3"/>
      <c r="I5" s="3"/>
      <c r="J5" s="3"/>
      <c r="K5" s="3"/>
      <c r="L5" s="3"/>
      <c r="M5" s="3"/>
      <c r="N5" s="3"/>
      <c r="O5" s="3"/>
      <c r="P5" s="3"/>
      <c r="Q5" s="3"/>
      <c r="R5" s="3"/>
      <c r="S5" s="3"/>
      <c r="T5" s="3"/>
      <c r="U5" s="3"/>
      <c r="V5" s="3"/>
      <c r="W5" s="3"/>
      <c r="X5" s="3"/>
      <c r="Y5" s="3"/>
      <c r="Z5" s="3"/>
    </row>
    <row r="6" spans="1:26" ht="12.75" customHeight="1" x14ac:dyDescent="0.2">
      <c r="A6" s="3"/>
      <c r="B6" s="6"/>
      <c r="C6" s="3"/>
      <c r="D6" s="3"/>
      <c r="E6" s="3"/>
      <c r="F6" s="3"/>
      <c r="G6" s="3"/>
      <c r="H6" s="3"/>
      <c r="I6" s="3"/>
      <c r="J6" s="3"/>
      <c r="K6" s="3"/>
      <c r="L6" s="3"/>
      <c r="M6" s="3"/>
      <c r="N6" s="3"/>
      <c r="O6" s="3"/>
      <c r="P6" s="3"/>
      <c r="Q6" s="3"/>
      <c r="R6" s="3"/>
      <c r="S6" s="3"/>
      <c r="T6" s="3"/>
      <c r="U6" s="3"/>
      <c r="V6" s="3"/>
      <c r="W6" s="3"/>
      <c r="X6" s="3"/>
      <c r="Y6" s="3"/>
      <c r="Z6" s="3"/>
    </row>
    <row r="7" spans="1:26" x14ac:dyDescent="0.2">
      <c r="A7" s="3"/>
      <c r="B7" s="11" t="s">
        <v>863</v>
      </c>
      <c r="C7" s="3"/>
      <c r="D7" s="3"/>
      <c r="E7" s="3"/>
      <c r="F7" s="3"/>
      <c r="G7" s="3"/>
      <c r="H7" s="3"/>
      <c r="I7" s="3"/>
      <c r="J7" s="3"/>
      <c r="K7" s="3"/>
      <c r="L7" s="3"/>
      <c r="M7" s="3"/>
      <c r="N7" s="3"/>
      <c r="O7" s="3"/>
      <c r="P7" s="3"/>
      <c r="Q7" s="3"/>
      <c r="R7" s="3"/>
      <c r="S7" s="3"/>
      <c r="T7" s="3"/>
      <c r="U7" s="3"/>
      <c r="V7" s="3"/>
      <c r="W7" s="3"/>
      <c r="X7" s="3"/>
      <c r="Y7" s="3"/>
      <c r="Z7" s="3"/>
    </row>
    <row r="8" spans="1:26" x14ac:dyDescent="0.2">
      <c r="A8" s="3"/>
      <c r="B8" s="6" t="s">
        <v>874</v>
      </c>
      <c r="C8" s="3"/>
      <c r="D8" s="3"/>
      <c r="E8" s="3"/>
      <c r="F8" s="3"/>
      <c r="G8" s="3"/>
      <c r="H8" s="3"/>
      <c r="I8" s="3"/>
      <c r="J8" s="3"/>
      <c r="K8" s="3"/>
      <c r="L8" s="3"/>
      <c r="M8" s="3"/>
      <c r="N8" s="3"/>
      <c r="O8" s="3"/>
      <c r="P8" s="3"/>
      <c r="Q8" s="3"/>
      <c r="R8" s="3"/>
      <c r="S8" s="3"/>
      <c r="T8" s="3"/>
      <c r="U8" s="3"/>
      <c r="V8" s="3"/>
      <c r="W8" s="3"/>
      <c r="X8" s="3"/>
      <c r="Y8" s="3"/>
      <c r="Z8" s="3"/>
    </row>
    <row r="9" spans="1:26" x14ac:dyDescent="0.2">
      <c r="A9" s="3"/>
      <c r="B9" s="6" t="s">
        <v>850</v>
      </c>
      <c r="C9" s="3"/>
      <c r="D9" s="3"/>
      <c r="E9" s="3"/>
      <c r="F9" s="3"/>
      <c r="G9" s="3"/>
      <c r="H9" s="3"/>
      <c r="I9" s="3"/>
      <c r="J9" s="3"/>
      <c r="K9" s="3"/>
      <c r="L9" s="3"/>
      <c r="M9" s="3"/>
      <c r="N9" s="3"/>
      <c r="O9" s="3"/>
      <c r="P9" s="3"/>
      <c r="Q9" s="3"/>
      <c r="R9" s="3"/>
      <c r="S9" s="3"/>
      <c r="T9" s="3"/>
      <c r="U9" s="3"/>
      <c r="V9" s="3"/>
      <c r="W9" s="3"/>
      <c r="X9" s="3"/>
      <c r="Y9" s="3"/>
      <c r="Z9" s="3"/>
    </row>
    <row r="10" spans="1:26" ht="16.5" customHeight="1" x14ac:dyDescent="0.2">
      <c r="A10" s="3"/>
      <c r="B10" s="6"/>
      <c r="C10" s="3"/>
      <c r="D10" s="3"/>
      <c r="E10" s="3"/>
      <c r="F10" s="3"/>
      <c r="G10" s="3"/>
      <c r="H10" s="3"/>
      <c r="I10" s="3"/>
      <c r="J10" s="3"/>
      <c r="K10" s="3"/>
      <c r="L10" s="3"/>
      <c r="M10" s="3"/>
      <c r="N10" s="3"/>
      <c r="O10" s="3"/>
      <c r="P10" s="3"/>
      <c r="Q10" s="3"/>
      <c r="R10" s="3"/>
      <c r="S10" s="3"/>
      <c r="T10" s="3"/>
      <c r="U10" s="3"/>
      <c r="V10" s="3"/>
      <c r="W10" s="3"/>
      <c r="X10" s="3"/>
      <c r="Y10" s="3"/>
      <c r="Z10" s="3"/>
    </row>
    <row r="11" spans="1:26" ht="16.5" customHeight="1" x14ac:dyDescent="0.2">
      <c r="A11" s="3"/>
      <c r="B11" s="6" t="s">
        <v>856</v>
      </c>
      <c r="C11" s="3"/>
      <c r="D11" s="3"/>
      <c r="E11" s="3"/>
      <c r="F11" s="3"/>
      <c r="G11" s="3"/>
      <c r="H11" s="3"/>
      <c r="I11" s="3"/>
      <c r="J11" s="3"/>
      <c r="K11" s="3"/>
      <c r="L11" s="3"/>
      <c r="M11" s="3"/>
      <c r="N11" s="3"/>
      <c r="O11" s="3"/>
      <c r="P11" s="3"/>
      <c r="Q11" s="3"/>
      <c r="R11" s="3"/>
      <c r="S11" s="3"/>
      <c r="T11" s="3"/>
      <c r="U11" s="3"/>
      <c r="V11" s="3"/>
      <c r="W11" s="3"/>
      <c r="X11" s="3"/>
      <c r="Y11" s="3"/>
      <c r="Z11" s="3"/>
    </row>
    <row r="12" spans="1:26" ht="16.5" customHeight="1" x14ac:dyDescent="0.2">
      <c r="A12" s="3"/>
      <c r="B12" s="6" t="s">
        <v>855</v>
      </c>
      <c r="C12" s="3"/>
      <c r="D12" s="3"/>
      <c r="E12" s="3"/>
      <c r="F12" s="3"/>
      <c r="G12" s="3"/>
      <c r="H12" s="3"/>
      <c r="I12" s="3"/>
      <c r="J12" s="3"/>
      <c r="K12" s="3"/>
      <c r="L12" s="3"/>
      <c r="M12" s="3"/>
      <c r="N12" s="3"/>
      <c r="O12" s="3"/>
      <c r="P12" s="3"/>
      <c r="Q12" s="3"/>
      <c r="R12" s="3"/>
      <c r="S12" s="3"/>
      <c r="T12" s="3"/>
      <c r="U12" s="3"/>
      <c r="V12" s="3"/>
      <c r="W12" s="3"/>
      <c r="X12" s="3"/>
      <c r="Y12" s="3"/>
      <c r="Z12" s="3"/>
    </row>
    <row r="13" spans="1:26" ht="16.5" customHeight="1" x14ac:dyDescent="0.2">
      <c r="A13" s="3"/>
      <c r="B13" s="6" t="s">
        <v>854</v>
      </c>
      <c r="C13" s="3"/>
      <c r="D13" s="3"/>
      <c r="E13" s="3"/>
      <c r="F13" s="3"/>
      <c r="G13" s="3"/>
      <c r="H13" s="3"/>
      <c r="I13" s="3"/>
      <c r="J13" s="3"/>
      <c r="K13" s="3"/>
      <c r="L13" s="3"/>
      <c r="M13" s="3"/>
      <c r="N13" s="3"/>
      <c r="O13" s="3"/>
      <c r="P13" s="3"/>
      <c r="Q13" s="3"/>
      <c r="R13" s="3"/>
      <c r="S13" s="3"/>
      <c r="T13" s="3"/>
      <c r="U13" s="3"/>
      <c r="V13" s="3"/>
      <c r="W13" s="3"/>
      <c r="X13" s="3"/>
      <c r="Y13" s="3"/>
      <c r="Z13" s="3"/>
    </row>
    <row r="14" spans="1:26" ht="16.5" customHeight="1" x14ac:dyDescent="0.2">
      <c r="A14" s="3"/>
      <c r="B14" s="9"/>
      <c r="C14" s="3"/>
      <c r="D14" s="3"/>
      <c r="E14" s="3"/>
      <c r="F14" s="3"/>
      <c r="G14" s="3"/>
      <c r="H14" s="3"/>
      <c r="I14" s="3"/>
      <c r="J14" s="3"/>
      <c r="K14" s="3"/>
      <c r="L14" s="3"/>
      <c r="M14" s="3"/>
      <c r="N14" s="3"/>
      <c r="O14" s="3"/>
      <c r="P14" s="3"/>
      <c r="Q14" s="3"/>
      <c r="R14" s="3"/>
      <c r="S14" s="3"/>
      <c r="T14" s="3"/>
      <c r="U14" s="3"/>
      <c r="V14" s="3"/>
      <c r="W14" s="3"/>
      <c r="X14" s="3"/>
      <c r="Y14" s="3"/>
      <c r="Z14" s="3"/>
    </row>
    <row r="15" spans="1:26" ht="16.5" customHeight="1" x14ac:dyDescent="0.2">
      <c r="A15" s="3"/>
      <c r="B15" s="8" t="s">
        <v>869</v>
      </c>
      <c r="C15" s="3"/>
      <c r="D15" s="3"/>
      <c r="E15" s="3"/>
      <c r="F15" s="3"/>
      <c r="G15" s="3"/>
      <c r="H15" s="3"/>
      <c r="I15" s="3"/>
      <c r="J15" s="3"/>
      <c r="K15" s="3"/>
      <c r="L15" s="3"/>
      <c r="M15" s="3"/>
      <c r="N15" s="3"/>
      <c r="O15" s="3"/>
      <c r="P15" s="3"/>
      <c r="Q15" s="3"/>
      <c r="R15" s="3"/>
      <c r="S15" s="3"/>
      <c r="T15" s="3"/>
      <c r="U15" s="3"/>
      <c r="V15" s="3"/>
      <c r="W15" s="3"/>
      <c r="X15" s="3"/>
      <c r="Y15" s="3"/>
      <c r="Z15" s="3"/>
    </row>
    <row r="16" spans="1:26" ht="16.5" customHeight="1" x14ac:dyDescent="0.2">
      <c r="A16" s="3"/>
      <c r="B16" s="6" t="s">
        <v>870</v>
      </c>
      <c r="C16" s="3"/>
      <c r="D16" s="3"/>
      <c r="E16" s="3"/>
      <c r="F16" s="3"/>
      <c r="G16" s="3"/>
      <c r="H16" s="3"/>
      <c r="I16" s="3"/>
      <c r="J16" s="3"/>
      <c r="K16" s="3"/>
      <c r="L16" s="3"/>
      <c r="M16" s="3"/>
      <c r="N16" s="3"/>
      <c r="O16" s="3"/>
      <c r="P16" s="3"/>
      <c r="Q16" s="3"/>
      <c r="R16" s="3"/>
      <c r="S16" s="3"/>
      <c r="T16" s="3"/>
      <c r="U16" s="3"/>
      <c r="V16" s="3"/>
      <c r="W16" s="3"/>
      <c r="X16" s="3"/>
      <c r="Y16" s="3"/>
      <c r="Z16" s="3"/>
    </row>
    <row r="17" spans="1:26" ht="16.5" customHeight="1" x14ac:dyDescent="0.2">
      <c r="A17" s="3"/>
      <c r="B17" s="6" t="s">
        <v>865</v>
      </c>
      <c r="C17" s="3"/>
      <c r="D17" s="3"/>
      <c r="E17" s="3"/>
      <c r="F17" s="3"/>
      <c r="G17" s="3"/>
      <c r="H17" s="3"/>
      <c r="I17" s="3"/>
      <c r="J17" s="3"/>
      <c r="K17" s="3"/>
      <c r="L17" s="3"/>
      <c r="M17" s="3"/>
      <c r="N17" s="3"/>
      <c r="O17" s="3"/>
      <c r="P17" s="3"/>
      <c r="Q17" s="3"/>
      <c r="R17" s="3"/>
      <c r="S17" s="3"/>
      <c r="T17" s="3"/>
      <c r="U17" s="3"/>
      <c r="V17" s="3"/>
      <c r="W17" s="3"/>
      <c r="X17" s="3"/>
      <c r="Y17" s="3"/>
      <c r="Z17" s="3"/>
    </row>
    <row r="18" spans="1:26" ht="16.5" customHeight="1" x14ac:dyDescent="0.2">
      <c r="A18" s="3"/>
      <c r="B18" s="6" t="s">
        <v>866</v>
      </c>
      <c r="C18" s="3"/>
      <c r="D18" s="3"/>
      <c r="E18" s="3"/>
      <c r="F18" s="3"/>
      <c r="G18" s="3"/>
      <c r="H18" s="3"/>
      <c r="I18" s="3"/>
      <c r="J18" s="3"/>
      <c r="K18" s="3"/>
      <c r="L18" s="3"/>
      <c r="M18" s="3"/>
      <c r="N18" s="3"/>
      <c r="O18" s="3"/>
      <c r="P18" s="3"/>
      <c r="Q18" s="3"/>
      <c r="R18" s="3"/>
      <c r="S18" s="3"/>
      <c r="T18" s="3"/>
      <c r="U18" s="3"/>
      <c r="V18" s="3"/>
      <c r="W18" s="3"/>
      <c r="X18" s="3"/>
      <c r="Y18" s="3"/>
      <c r="Z18" s="3"/>
    </row>
    <row r="19" spans="1:26" x14ac:dyDescent="0.2">
      <c r="A19" s="3"/>
      <c r="B19" s="6" t="s">
        <v>871</v>
      </c>
      <c r="C19" s="3"/>
      <c r="D19" s="3"/>
      <c r="E19" s="3"/>
      <c r="F19" s="3"/>
      <c r="G19" s="3"/>
      <c r="H19" s="3"/>
      <c r="I19" s="3"/>
      <c r="J19" s="3"/>
      <c r="K19" s="3"/>
      <c r="L19" s="3"/>
      <c r="M19" s="3"/>
      <c r="N19" s="3"/>
      <c r="O19" s="3"/>
      <c r="P19" s="3"/>
      <c r="Q19" s="3"/>
      <c r="R19" s="3"/>
      <c r="S19" s="3"/>
      <c r="T19" s="3"/>
      <c r="U19" s="3"/>
      <c r="V19" s="3"/>
      <c r="W19" s="3"/>
      <c r="X19" s="3"/>
      <c r="Y19" s="3"/>
      <c r="Z19" s="3"/>
    </row>
    <row r="20" spans="1:26" ht="16.5" customHeight="1" x14ac:dyDescent="0.2">
      <c r="A20" s="3"/>
      <c r="B20" s="10" t="s">
        <v>867</v>
      </c>
      <c r="C20" s="3"/>
      <c r="D20" s="3"/>
      <c r="E20" s="3"/>
      <c r="F20" s="3"/>
      <c r="G20" s="3"/>
      <c r="H20" s="3"/>
      <c r="I20" s="3"/>
      <c r="J20" s="3"/>
      <c r="K20" s="3"/>
      <c r="L20" s="3"/>
      <c r="M20" s="3"/>
      <c r="N20" s="3"/>
      <c r="O20" s="3"/>
      <c r="P20" s="3"/>
      <c r="Q20" s="3"/>
      <c r="R20" s="3"/>
      <c r="S20" s="3"/>
      <c r="T20" s="3"/>
      <c r="U20" s="3"/>
      <c r="V20" s="3"/>
      <c r="W20" s="3"/>
      <c r="X20" s="3"/>
      <c r="Y20" s="3"/>
      <c r="Z20" s="3"/>
    </row>
    <row r="21" spans="1:26" ht="16.5" customHeight="1" x14ac:dyDescent="0.2">
      <c r="A21" s="3"/>
      <c r="B21" s="6" t="s">
        <v>868</v>
      </c>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
      <c r="A22" s="3"/>
      <c r="B22" s="6"/>
      <c r="C22" s="3"/>
      <c r="D22" s="3"/>
      <c r="E22" s="3"/>
      <c r="F22" s="3"/>
      <c r="G22" s="3"/>
      <c r="H22" s="3"/>
      <c r="I22" s="3"/>
      <c r="J22" s="3"/>
      <c r="K22" s="3"/>
      <c r="L22" s="3"/>
      <c r="M22" s="3"/>
      <c r="N22" s="3"/>
      <c r="O22" s="3"/>
      <c r="P22" s="3"/>
      <c r="Q22" s="3"/>
      <c r="R22" s="3"/>
      <c r="S22" s="3"/>
      <c r="T22" s="3"/>
      <c r="U22" s="3"/>
      <c r="V22" s="3"/>
      <c r="W22" s="3"/>
      <c r="X22" s="3"/>
      <c r="Y22" s="3"/>
      <c r="Z22" s="3"/>
    </row>
    <row r="23" spans="1:26" ht="16.5" customHeight="1" x14ac:dyDescent="0.2">
      <c r="A23" s="3"/>
      <c r="B23" s="8" t="s">
        <v>848</v>
      </c>
      <c r="C23" s="3"/>
      <c r="D23" s="3"/>
      <c r="E23" s="3"/>
      <c r="F23" s="3"/>
      <c r="G23" s="3"/>
      <c r="H23" s="3"/>
      <c r="I23" s="3"/>
      <c r="J23" s="3"/>
      <c r="K23" s="3"/>
      <c r="L23" s="3"/>
      <c r="M23" s="3"/>
      <c r="N23" s="3"/>
      <c r="O23" s="3"/>
      <c r="P23" s="3"/>
      <c r="Q23" s="3"/>
      <c r="R23" s="3"/>
      <c r="S23" s="3"/>
      <c r="T23" s="3"/>
      <c r="U23" s="3"/>
      <c r="V23" s="3"/>
      <c r="W23" s="3"/>
      <c r="X23" s="3"/>
      <c r="Y23" s="3"/>
      <c r="Z23" s="3"/>
    </row>
    <row r="24" spans="1:26" ht="16.5" customHeight="1" x14ac:dyDescent="0.2">
      <c r="A24" s="3"/>
      <c r="B24" s="6" t="s">
        <v>872</v>
      </c>
      <c r="C24" s="3"/>
      <c r="D24" s="3"/>
      <c r="E24" s="3"/>
      <c r="F24" s="3"/>
      <c r="G24" s="3"/>
      <c r="H24" s="3"/>
      <c r="I24" s="3"/>
      <c r="J24" s="3"/>
      <c r="K24" s="3"/>
      <c r="L24" s="3"/>
      <c r="M24" s="3"/>
      <c r="N24" s="3"/>
      <c r="O24" s="3"/>
      <c r="P24" s="3"/>
      <c r="Q24" s="3"/>
      <c r="R24" s="3"/>
      <c r="S24" s="3"/>
      <c r="T24" s="3"/>
      <c r="U24" s="3"/>
      <c r="V24" s="3"/>
      <c r="W24" s="3"/>
      <c r="X24" s="3"/>
      <c r="Y24" s="3"/>
      <c r="Z24" s="3"/>
    </row>
    <row r="25" spans="1:26" s="18" customFormat="1" ht="16.5" customHeight="1" x14ac:dyDescent="0.2">
      <c r="A25" s="17"/>
      <c r="B25" s="6" t="s">
        <v>860</v>
      </c>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s="18" customFormat="1" ht="20.25" customHeight="1" x14ac:dyDescent="0.2">
      <c r="A26" s="17"/>
      <c r="B26" s="6" t="s">
        <v>873</v>
      </c>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32.25" customHeight="1" x14ac:dyDescent="0.2">
      <c r="A27" s="3"/>
      <c r="B27" s="6" t="s">
        <v>864</v>
      </c>
      <c r="C27" s="3"/>
      <c r="D27" s="3"/>
      <c r="E27" s="3"/>
      <c r="F27" s="3"/>
      <c r="G27" s="3"/>
      <c r="H27" s="3"/>
      <c r="I27" s="3"/>
      <c r="J27" s="3"/>
      <c r="K27" s="3"/>
      <c r="L27" s="3"/>
      <c r="M27" s="3"/>
      <c r="N27" s="3"/>
      <c r="O27" s="3"/>
      <c r="P27" s="3"/>
      <c r="Q27" s="3"/>
      <c r="R27" s="3"/>
      <c r="S27" s="3"/>
      <c r="T27" s="3"/>
      <c r="U27" s="3"/>
      <c r="V27" s="3"/>
      <c r="W27" s="3"/>
      <c r="X27" s="3"/>
      <c r="Y27" s="3"/>
      <c r="Z27" s="3"/>
    </row>
    <row r="28" spans="1:26" ht="16.5" customHeight="1" x14ac:dyDescent="0.2">
      <c r="A28" s="3"/>
      <c r="B28" s="6"/>
      <c r="C28" s="3"/>
      <c r="D28" s="3"/>
      <c r="E28" s="3"/>
      <c r="F28" s="3"/>
      <c r="G28" s="3"/>
      <c r="H28" s="3"/>
      <c r="I28" s="3"/>
      <c r="J28" s="3"/>
      <c r="K28" s="3"/>
      <c r="L28" s="3"/>
      <c r="M28" s="3"/>
      <c r="N28" s="3"/>
      <c r="O28" s="3"/>
      <c r="P28" s="3"/>
      <c r="Q28" s="3"/>
      <c r="R28" s="3"/>
      <c r="S28" s="3"/>
      <c r="T28" s="3"/>
      <c r="U28" s="3"/>
      <c r="V28" s="3"/>
      <c r="W28" s="3"/>
      <c r="X28" s="3"/>
      <c r="Y28" s="3"/>
      <c r="Z28" s="3"/>
    </row>
    <row r="29" spans="1:26" ht="16.5" customHeight="1" x14ac:dyDescent="0.2">
      <c r="A29" s="3"/>
      <c r="B29" s="8" t="s">
        <v>852</v>
      </c>
      <c r="C29" s="3"/>
      <c r="D29" s="3"/>
      <c r="E29" s="3"/>
      <c r="F29" s="3"/>
      <c r="G29" s="3"/>
      <c r="H29" s="3"/>
      <c r="I29" s="3"/>
      <c r="J29" s="3"/>
      <c r="K29" s="3"/>
      <c r="L29" s="3"/>
      <c r="M29" s="3"/>
      <c r="N29" s="3"/>
      <c r="O29" s="3"/>
      <c r="P29" s="3"/>
      <c r="Q29" s="3"/>
      <c r="R29" s="3"/>
      <c r="S29" s="3"/>
      <c r="T29" s="3"/>
      <c r="U29" s="3"/>
      <c r="V29" s="3"/>
      <c r="W29" s="3"/>
      <c r="X29" s="3"/>
      <c r="Y29" s="3"/>
      <c r="Z29" s="3"/>
    </row>
    <row r="30" spans="1:26" ht="16.5" customHeight="1" x14ac:dyDescent="0.2">
      <c r="A30" s="3"/>
      <c r="B30" s="6" t="s">
        <v>858</v>
      </c>
      <c r="C30" s="3"/>
      <c r="D30" s="3"/>
      <c r="E30" s="3"/>
      <c r="F30" s="3"/>
      <c r="G30" s="3"/>
      <c r="H30" s="3"/>
      <c r="I30" s="3"/>
      <c r="J30" s="3"/>
      <c r="K30" s="3"/>
      <c r="L30" s="3"/>
      <c r="M30" s="3"/>
      <c r="N30" s="3"/>
      <c r="O30" s="3"/>
      <c r="P30" s="3"/>
      <c r="Q30" s="3"/>
      <c r="R30" s="3"/>
      <c r="S30" s="3"/>
      <c r="T30" s="3"/>
      <c r="U30" s="3"/>
      <c r="V30" s="3"/>
      <c r="W30" s="3"/>
      <c r="X30" s="3"/>
      <c r="Y30" s="3"/>
      <c r="Z30" s="3"/>
    </row>
    <row r="31" spans="1:26" ht="10.5" customHeight="1" x14ac:dyDescent="0.2"/>
    <row r="32" spans="1:26" ht="31.5" x14ac:dyDescent="0.2">
      <c r="A32" s="3"/>
      <c r="B32" s="8" t="s">
        <v>849</v>
      </c>
      <c r="C32" s="3"/>
      <c r="D32" s="3"/>
      <c r="E32" s="3"/>
      <c r="F32" s="3"/>
      <c r="G32" s="3"/>
      <c r="H32" s="3"/>
      <c r="I32" s="3"/>
      <c r="J32" s="3"/>
      <c r="K32" s="3"/>
      <c r="L32" s="3"/>
      <c r="M32" s="3"/>
      <c r="N32" s="3"/>
      <c r="O32" s="3"/>
      <c r="P32" s="3"/>
      <c r="Q32" s="3"/>
      <c r="R32" s="3"/>
      <c r="S32" s="3"/>
      <c r="T32" s="3"/>
      <c r="U32" s="3"/>
      <c r="V32" s="3"/>
      <c r="W32" s="3"/>
      <c r="X32" s="3"/>
      <c r="Y32" s="3"/>
      <c r="Z32" s="3"/>
    </row>
    <row r="33" spans="1:26" x14ac:dyDescent="0.2">
      <c r="A33" s="5"/>
      <c r="B33" s="6"/>
      <c r="C33" s="5"/>
      <c r="D33" s="5"/>
      <c r="E33" s="5"/>
      <c r="F33" s="5"/>
      <c r="G33" s="5"/>
      <c r="H33" s="5"/>
      <c r="I33" s="5"/>
      <c r="J33" s="5"/>
      <c r="K33" s="5"/>
      <c r="L33" s="5"/>
      <c r="M33" s="5"/>
      <c r="N33" s="5"/>
      <c r="O33" s="5"/>
      <c r="P33" s="5"/>
      <c r="Q33" s="5"/>
      <c r="R33" s="5"/>
      <c r="S33" s="5"/>
      <c r="T33" s="5"/>
      <c r="U33" s="5"/>
      <c r="V33" s="5"/>
      <c r="W33" s="5"/>
      <c r="X33" s="5"/>
      <c r="Y33" s="5"/>
      <c r="Z33" s="5"/>
    </row>
    <row r="34" spans="1:26" x14ac:dyDescent="0.2">
      <c r="A34" s="3"/>
      <c r="B34" s="4"/>
      <c r="C34" s="3"/>
      <c r="D34" s="3"/>
      <c r="E34" s="3"/>
      <c r="F34" s="3"/>
      <c r="G34" s="3"/>
      <c r="H34" s="3"/>
      <c r="I34" s="3"/>
      <c r="J34" s="3"/>
      <c r="K34" s="3"/>
      <c r="L34" s="3"/>
      <c r="M34" s="3"/>
      <c r="N34" s="3"/>
      <c r="O34" s="3"/>
      <c r="P34" s="3"/>
      <c r="Q34" s="3"/>
      <c r="R34" s="3"/>
      <c r="S34" s="3"/>
      <c r="T34" s="3"/>
      <c r="U34" s="3"/>
      <c r="V34" s="3"/>
      <c r="W34" s="3"/>
      <c r="X34" s="3"/>
      <c r="Y34" s="3"/>
      <c r="Z34" s="3"/>
    </row>
    <row r="35" spans="1:26" x14ac:dyDescent="0.2">
      <c r="A35" s="3"/>
      <c r="B35" s="4"/>
      <c r="C35" s="3"/>
      <c r="D35" s="3"/>
      <c r="E35" s="3"/>
      <c r="F35" s="3"/>
      <c r="G35" s="3"/>
      <c r="H35" s="3"/>
      <c r="I35" s="3"/>
      <c r="J35" s="3"/>
      <c r="K35" s="3"/>
      <c r="L35" s="3"/>
      <c r="M35" s="3"/>
      <c r="N35" s="3"/>
      <c r="O35" s="3"/>
      <c r="P35" s="3"/>
      <c r="Q35" s="3"/>
      <c r="R35" s="3"/>
      <c r="S35" s="3"/>
      <c r="T35" s="3"/>
      <c r="U35" s="3"/>
      <c r="V35" s="3"/>
      <c r="W35" s="3"/>
      <c r="X35" s="3"/>
      <c r="Y35" s="3"/>
      <c r="Z35" s="3"/>
    </row>
    <row r="36" spans="1:26" x14ac:dyDescent="0.2">
      <c r="A36" s="3"/>
      <c r="B36" s="4"/>
      <c r="C36" s="3"/>
      <c r="D36" s="3"/>
      <c r="E36" s="3"/>
      <c r="F36" s="3"/>
      <c r="G36" s="3"/>
      <c r="H36" s="3"/>
      <c r="I36" s="3"/>
      <c r="J36" s="3"/>
      <c r="K36" s="3"/>
      <c r="L36" s="3"/>
      <c r="M36" s="3"/>
      <c r="N36" s="3"/>
      <c r="O36" s="3"/>
      <c r="P36" s="3"/>
      <c r="Q36" s="3"/>
      <c r="R36" s="3"/>
      <c r="S36" s="3"/>
      <c r="T36" s="3"/>
      <c r="U36" s="3"/>
      <c r="V36" s="3"/>
      <c r="W36" s="3"/>
      <c r="X36" s="3"/>
      <c r="Y36" s="3"/>
      <c r="Z36" s="3"/>
    </row>
    <row r="37" spans="1:26" x14ac:dyDescent="0.2">
      <c r="A37" s="3"/>
      <c r="B37" s="4"/>
      <c r="C37" s="3"/>
      <c r="D37" s="3"/>
      <c r="E37" s="3"/>
      <c r="F37" s="3"/>
      <c r="G37" s="3"/>
      <c r="H37" s="3"/>
      <c r="I37" s="3"/>
      <c r="J37" s="3"/>
      <c r="K37" s="3"/>
      <c r="L37" s="3"/>
      <c r="M37" s="3"/>
      <c r="N37" s="3"/>
      <c r="O37" s="3"/>
      <c r="P37" s="3"/>
      <c r="Q37" s="3"/>
      <c r="R37" s="3"/>
      <c r="S37" s="3"/>
      <c r="T37" s="3"/>
      <c r="U37" s="3"/>
      <c r="V37" s="3"/>
      <c r="W37" s="3"/>
      <c r="X37" s="3"/>
      <c r="Y37" s="3"/>
      <c r="Z37" s="3"/>
    </row>
    <row r="38" spans="1:26" x14ac:dyDescent="0.2">
      <c r="A38" s="3"/>
      <c r="B38" s="4"/>
      <c r="C38" s="3"/>
      <c r="D38" s="3"/>
      <c r="E38" s="3"/>
      <c r="F38" s="3"/>
      <c r="G38" s="3"/>
      <c r="H38" s="3"/>
      <c r="I38" s="3"/>
      <c r="J38" s="3"/>
      <c r="K38" s="3"/>
      <c r="L38" s="3"/>
      <c r="M38" s="3"/>
      <c r="N38" s="3"/>
      <c r="O38" s="3"/>
      <c r="P38" s="3"/>
      <c r="Q38" s="3"/>
      <c r="R38" s="3"/>
      <c r="S38" s="3"/>
      <c r="T38" s="3"/>
      <c r="U38" s="3"/>
      <c r="V38" s="3"/>
      <c r="W38" s="3"/>
      <c r="X38" s="3"/>
      <c r="Y38" s="3"/>
      <c r="Z38" s="3"/>
    </row>
    <row r="39" spans="1:26" s="14" customFormat="1" x14ac:dyDescent="0.25">
      <c r="A39" s="13"/>
    </row>
    <row r="40" spans="1:26" s="14" customFormat="1" x14ac:dyDescent="0.25">
      <c r="A40" s="15"/>
    </row>
    <row r="41" spans="1:26" s="14" customFormat="1" x14ac:dyDescent="0.25">
      <c r="A41" s="13"/>
    </row>
    <row r="42" spans="1:26" s="16" customFormat="1" x14ac:dyDescent="0.25">
      <c r="A42" s="13"/>
    </row>
    <row r="43" spans="1:26" s="16" customFormat="1" x14ac:dyDescent="0.25">
      <c r="A43" s="13"/>
    </row>
    <row r="44" spans="1:26" x14ac:dyDescent="0.2">
      <c r="A44" s="3"/>
      <c r="B44" s="4"/>
      <c r="C44" s="3"/>
      <c r="D44" s="3"/>
      <c r="E44" s="3"/>
      <c r="F44" s="3"/>
      <c r="G44" s="3"/>
      <c r="H44" s="3"/>
      <c r="I44" s="3"/>
      <c r="J44" s="3"/>
      <c r="K44" s="3"/>
      <c r="L44" s="3"/>
      <c r="M44" s="3"/>
      <c r="N44" s="3"/>
      <c r="O44" s="3"/>
      <c r="P44" s="3"/>
      <c r="Q44" s="3"/>
      <c r="R44" s="3"/>
      <c r="S44" s="3"/>
      <c r="T44" s="3"/>
      <c r="U44" s="3"/>
      <c r="V44" s="3"/>
      <c r="W44" s="3"/>
      <c r="X44" s="3"/>
      <c r="Y44" s="3"/>
      <c r="Z44" s="3"/>
    </row>
    <row r="45" spans="1:26" x14ac:dyDescent="0.2">
      <c r="A45" s="3"/>
      <c r="B45" s="4"/>
      <c r="C45" s="3"/>
      <c r="D45" s="3"/>
      <c r="E45" s="3"/>
      <c r="F45" s="3"/>
      <c r="G45" s="3"/>
      <c r="H45" s="3"/>
      <c r="I45" s="3"/>
      <c r="J45" s="3"/>
      <c r="K45" s="3"/>
      <c r="L45" s="3"/>
      <c r="M45" s="3"/>
      <c r="N45" s="3"/>
      <c r="O45" s="3"/>
      <c r="P45" s="3"/>
      <c r="Q45" s="3"/>
      <c r="R45" s="3"/>
      <c r="S45" s="3"/>
      <c r="T45" s="3"/>
      <c r="U45" s="3"/>
      <c r="V45" s="3"/>
      <c r="W45" s="3"/>
      <c r="X45" s="3"/>
      <c r="Y45" s="3"/>
      <c r="Z45" s="3"/>
    </row>
    <row r="46" spans="1:26" x14ac:dyDescent="0.2">
      <c r="A46" s="3"/>
      <c r="B46" s="4"/>
      <c r="C46" s="3"/>
      <c r="D46" s="3"/>
      <c r="E46" s="3"/>
      <c r="F46" s="3"/>
      <c r="G46" s="3"/>
      <c r="H46" s="3"/>
      <c r="I46" s="3"/>
      <c r="J46" s="3"/>
      <c r="K46" s="3"/>
      <c r="L46" s="3"/>
      <c r="M46" s="3"/>
      <c r="N46" s="3"/>
      <c r="O46" s="3"/>
      <c r="P46" s="3"/>
      <c r="Q46" s="3"/>
      <c r="R46" s="3"/>
      <c r="S46" s="3"/>
      <c r="T46" s="3"/>
      <c r="U46" s="3"/>
      <c r="V46" s="3"/>
      <c r="W46" s="3"/>
      <c r="X46" s="3"/>
      <c r="Y46" s="3"/>
      <c r="Z46" s="3"/>
    </row>
    <row r="47" spans="1:26" x14ac:dyDescent="0.2">
      <c r="A47" s="3"/>
      <c r="B47" s="4"/>
      <c r="C47" s="3"/>
      <c r="D47" s="3"/>
      <c r="E47" s="3"/>
      <c r="F47" s="3"/>
      <c r="G47" s="3"/>
      <c r="H47" s="3"/>
      <c r="I47" s="3"/>
      <c r="J47" s="3"/>
      <c r="K47" s="3"/>
      <c r="L47" s="3"/>
      <c r="M47" s="3"/>
      <c r="N47" s="3"/>
      <c r="O47" s="3"/>
      <c r="P47" s="3"/>
      <c r="Q47" s="3"/>
      <c r="R47" s="3"/>
      <c r="S47" s="3"/>
      <c r="T47" s="3"/>
      <c r="U47" s="3"/>
      <c r="V47" s="3"/>
      <c r="W47" s="3"/>
      <c r="X47" s="3"/>
      <c r="Y47" s="3"/>
      <c r="Z47" s="3"/>
    </row>
    <row r="48" spans="1:26" x14ac:dyDescent="0.2">
      <c r="A48" s="3"/>
      <c r="B48" s="4"/>
      <c r="C48" s="3"/>
      <c r="D48" s="3"/>
      <c r="E48" s="3"/>
      <c r="F48" s="3"/>
      <c r="G48" s="3"/>
      <c r="H48" s="3"/>
      <c r="I48" s="3"/>
      <c r="J48" s="3"/>
      <c r="K48" s="3"/>
      <c r="L48" s="3"/>
      <c r="M48" s="3"/>
      <c r="N48" s="3"/>
      <c r="O48" s="3"/>
      <c r="P48" s="3"/>
      <c r="Q48" s="3"/>
      <c r="R48" s="3"/>
      <c r="S48" s="3"/>
      <c r="T48" s="3"/>
      <c r="U48" s="3"/>
      <c r="V48" s="3"/>
      <c r="W48" s="3"/>
      <c r="X48" s="3"/>
      <c r="Y48" s="3"/>
      <c r="Z48" s="3"/>
    </row>
    <row r="49" spans="1:26" x14ac:dyDescent="0.2">
      <c r="A49" s="3"/>
      <c r="B49" s="4"/>
      <c r="C49" s="3"/>
      <c r="D49" s="3"/>
      <c r="E49" s="3"/>
      <c r="F49" s="3"/>
      <c r="G49" s="3"/>
      <c r="H49" s="3"/>
      <c r="I49" s="3"/>
      <c r="J49" s="3"/>
      <c r="K49" s="3"/>
      <c r="L49" s="3"/>
      <c r="M49" s="3"/>
      <c r="N49" s="3"/>
      <c r="O49" s="3"/>
      <c r="P49" s="3"/>
      <c r="Q49" s="3"/>
      <c r="R49" s="3"/>
      <c r="S49" s="3"/>
      <c r="T49" s="3"/>
      <c r="U49" s="3"/>
      <c r="V49" s="3"/>
      <c r="W49" s="3"/>
      <c r="X49" s="3"/>
      <c r="Y49" s="3"/>
      <c r="Z49" s="3"/>
    </row>
    <row r="50" spans="1:26" x14ac:dyDescent="0.2">
      <c r="A50" s="3"/>
      <c r="B50" s="4"/>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3"/>
      <c r="B51" s="4"/>
      <c r="C51" s="3"/>
      <c r="D51" s="3"/>
      <c r="E51" s="3"/>
      <c r="F51" s="3"/>
      <c r="G51" s="3"/>
      <c r="H51" s="3"/>
      <c r="I51" s="3"/>
      <c r="J51" s="3"/>
      <c r="K51" s="3"/>
      <c r="L51" s="3"/>
      <c r="M51" s="3"/>
      <c r="N51" s="3"/>
      <c r="O51" s="3"/>
      <c r="P51" s="3"/>
      <c r="Q51" s="3"/>
      <c r="R51" s="3"/>
      <c r="S51" s="3"/>
      <c r="T51" s="3"/>
      <c r="U51" s="3"/>
      <c r="V51" s="3"/>
      <c r="W51" s="3"/>
      <c r="X51" s="3"/>
      <c r="Y51" s="3"/>
      <c r="Z51" s="3"/>
    </row>
    <row r="52" spans="1:26" x14ac:dyDescent="0.2">
      <c r="A52" s="3"/>
      <c r="B52" s="4"/>
      <c r="C52" s="3"/>
      <c r="D52" s="3"/>
      <c r="E52" s="3"/>
      <c r="F52" s="3"/>
      <c r="G52" s="3"/>
      <c r="H52" s="3"/>
      <c r="I52" s="3"/>
      <c r="J52" s="3"/>
      <c r="K52" s="3"/>
      <c r="L52" s="3"/>
      <c r="M52" s="3"/>
      <c r="N52" s="3"/>
      <c r="O52" s="3"/>
      <c r="P52" s="3"/>
      <c r="Q52" s="3"/>
      <c r="R52" s="3"/>
      <c r="S52" s="3"/>
      <c r="T52" s="3"/>
      <c r="U52" s="3"/>
      <c r="V52" s="3"/>
      <c r="W52" s="3"/>
      <c r="X52" s="3"/>
      <c r="Y52" s="3"/>
      <c r="Z52" s="3"/>
    </row>
    <row r="53" spans="1:26" x14ac:dyDescent="0.2">
      <c r="A53" s="3"/>
      <c r="B53" s="4"/>
      <c r="C53" s="3"/>
      <c r="D53" s="3"/>
      <c r="E53" s="3"/>
      <c r="F53" s="3"/>
      <c r="G53" s="3"/>
      <c r="H53" s="3"/>
      <c r="I53" s="3"/>
      <c r="J53" s="3"/>
      <c r="K53" s="3"/>
      <c r="L53" s="3"/>
      <c r="M53" s="3"/>
      <c r="N53" s="3"/>
      <c r="O53" s="3"/>
      <c r="P53" s="3"/>
      <c r="Q53" s="3"/>
      <c r="R53" s="3"/>
      <c r="S53" s="3"/>
      <c r="T53" s="3"/>
      <c r="U53" s="3"/>
      <c r="V53" s="3"/>
      <c r="W53" s="3"/>
      <c r="X53" s="3"/>
      <c r="Y53" s="3"/>
      <c r="Z53" s="3"/>
    </row>
    <row r="54" spans="1:26" x14ac:dyDescent="0.2">
      <c r="A54" s="3"/>
      <c r="B54" s="4"/>
      <c r="C54" s="3"/>
      <c r="D54" s="3"/>
      <c r="E54" s="3"/>
      <c r="F54" s="3"/>
      <c r="G54" s="3"/>
      <c r="H54" s="3"/>
      <c r="I54" s="3"/>
      <c r="J54" s="3"/>
      <c r="K54" s="3"/>
      <c r="L54" s="3"/>
      <c r="M54" s="3"/>
      <c r="N54" s="3"/>
      <c r="O54" s="3"/>
      <c r="P54" s="3"/>
      <c r="Q54" s="3"/>
      <c r="R54" s="3"/>
      <c r="S54" s="3"/>
      <c r="T54" s="3"/>
      <c r="U54" s="3"/>
      <c r="V54" s="3"/>
      <c r="W54" s="3"/>
      <c r="X54" s="3"/>
      <c r="Y54" s="3"/>
      <c r="Z54" s="3"/>
    </row>
    <row r="55" spans="1:26" x14ac:dyDescent="0.2">
      <c r="A55" s="3"/>
      <c r="B55" s="4"/>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3"/>
      <c r="B56" s="4"/>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4"/>
      <c r="C57" s="3"/>
      <c r="D57" s="3"/>
      <c r="E57" s="3"/>
      <c r="F57" s="3"/>
      <c r="G57" s="3"/>
      <c r="H57" s="3"/>
      <c r="I57" s="3"/>
      <c r="J57" s="3"/>
      <c r="K57" s="3"/>
      <c r="L57" s="3"/>
      <c r="M57" s="3"/>
      <c r="N57" s="3"/>
      <c r="O57" s="3"/>
      <c r="P57" s="3"/>
      <c r="Q57" s="3"/>
      <c r="R57" s="3"/>
      <c r="S57" s="3"/>
      <c r="T57" s="3"/>
      <c r="U57" s="3"/>
      <c r="V57" s="3"/>
      <c r="W57" s="3"/>
      <c r="X57" s="3"/>
      <c r="Y57" s="3"/>
      <c r="Z57" s="3"/>
    </row>
    <row r="58" spans="1:26" x14ac:dyDescent="0.2">
      <c r="A58" s="3"/>
      <c r="B58" s="4"/>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3"/>
      <c r="B59" s="4"/>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4"/>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4"/>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4"/>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4"/>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4"/>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4"/>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4"/>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4"/>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4"/>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4"/>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4"/>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4"/>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4"/>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4"/>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4"/>
      <c r="C74" s="3"/>
      <c r="D74" s="3"/>
      <c r="E74" s="3"/>
      <c r="F74" s="3"/>
      <c r="G74" s="3"/>
      <c r="H74" s="3"/>
      <c r="I74" s="3"/>
      <c r="J74" s="3"/>
      <c r="K74" s="3"/>
      <c r="L74" s="3"/>
      <c r="M74" s="3"/>
      <c r="N74" s="3"/>
      <c r="O74" s="3"/>
      <c r="P74" s="3"/>
      <c r="Q74" s="3"/>
      <c r="R74" s="3"/>
      <c r="S74" s="3"/>
      <c r="T74" s="3"/>
      <c r="U74" s="3"/>
      <c r="V74" s="3"/>
      <c r="W74" s="3"/>
      <c r="X74" s="3"/>
      <c r="Y74" s="3"/>
      <c r="Z74" s="3"/>
    </row>
    <row r="75" spans="1:26" x14ac:dyDescent="0.2">
      <c r="A75" s="3"/>
      <c r="B75" s="4"/>
      <c r="C75" s="3"/>
      <c r="D75" s="3"/>
      <c r="E75" s="3"/>
      <c r="F75" s="3"/>
      <c r="G75" s="3"/>
      <c r="H75" s="3"/>
      <c r="I75" s="3"/>
      <c r="J75" s="3"/>
      <c r="K75" s="3"/>
      <c r="L75" s="3"/>
      <c r="M75" s="3"/>
      <c r="N75" s="3"/>
      <c r="O75" s="3"/>
      <c r="P75" s="3"/>
      <c r="Q75" s="3"/>
      <c r="R75" s="3"/>
      <c r="S75" s="3"/>
      <c r="T75" s="3"/>
      <c r="U75" s="3"/>
      <c r="V75" s="3"/>
      <c r="W75" s="3"/>
      <c r="X75" s="3"/>
      <c r="Y75" s="3"/>
      <c r="Z75" s="3"/>
    </row>
    <row r="76" spans="1:26" x14ac:dyDescent="0.2">
      <c r="A76" s="3"/>
      <c r="B76" s="4"/>
      <c r="C76" s="3"/>
      <c r="D76" s="3"/>
      <c r="E76" s="3"/>
      <c r="F76" s="3"/>
      <c r="G76" s="3"/>
      <c r="H76" s="3"/>
      <c r="I76" s="3"/>
      <c r="J76" s="3"/>
      <c r="K76" s="3"/>
      <c r="L76" s="3"/>
      <c r="M76" s="3"/>
      <c r="N76" s="3"/>
      <c r="O76" s="3"/>
      <c r="P76" s="3"/>
      <c r="Q76" s="3"/>
      <c r="R76" s="3"/>
      <c r="S76" s="3"/>
      <c r="T76" s="3"/>
      <c r="U76" s="3"/>
      <c r="V76" s="3"/>
      <c r="W76" s="3"/>
      <c r="X76" s="3"/>
      <c r="Y76" s="3"/>
      <c r="Z76" s="3"/>
    </row>
    <row r="77" spans="1:26" x14ac:dyDescent="0.2">
      <c r="A77" s="3"/>
      <c r="B77" s="4"/>
      <c r="C77" s="3"/>
      <c r="D77" s="3"/>
      <c r="E77" s="3"/>
      <c r="F77" s="3"/>
      <c r="G77" s="3"/>
      <c r="H77" s="3"/>
      <c r="I77" s="3"/>
      <c r="J77" s="3"/>
      <c r="K77" s="3"/>
      <c r="L77" s="3"/>
      <c r="M77" s="3"/>
      <c r="N77" s="3"/>
      <c r="O77" s="3"/>
      <c r="P77" s="3"/>
      <c r="Q77" s="3"/>
      <c r="R77" s="3"/>
      <c r="S77" s="3"/>
      <c r="T77" s="3"/>
      <c r="U77" s="3"/>
      <c r="V77" s="3"/>
      <c r="W77" s="3"/>
      <c r="X77" s="3"/>
      <c r="Y77" s="3"/>
      <c r="Z77" s="3"/>
    </row>
    <row r="78" spans="1:26" x14ac:dyDescent="0.2">
      <c r="A78" s="3"/>
      <c r="B78" s="4"/>
      <c r="C78" s="3"/>
      <c r="D78" s="3"/>
      <c r="E78" s="3"/>
      <c r="F78" s="3"/>
      <c r="G78" s="3"/>
      <c r="H78" s="3"/>
      <c r="I78" s="3"/>
      <c r="J78" s="3"/>
      <c r="K78" s="3"/>
      <c r="L78" s="3"/>
      <c r="M78" s="3"/>
      <c r="N78" s="3"/>
      <c r="O78" s="3"/>
      <c r="P78" s="3"/>
      <c r="Q78" s="3"/>
      <c r="R78" s="3"/>
      <c r="S78" s="3"/>
      <c r="T78" s="3"/>
      <c r="U78" s="3"/>
      <c r="V78" s="3"/>
      <c r="W78" s="3"/>
      <c r="X78" s="3"/>
      <c r="Y78" s="3"/>
      <c r="Z78" s="3"/>
    </row>
    <row r="79" spans="1:26" x14ac:dyDescent="0.2">
      <c r="A79" s="3"/>
      <c r="B79" s="4"/>
      <c r="C79" s="3"/>
      <c r="D79" s="3"/>
      <c r="E79" s="3"/>
      <c r="F79" s="3"/>
      <c r="G79" s="3"/>
      <c r="H79" s="3"/>
      <c r="I79" s="3"/>
      <c r="J79" s="3"/>
      <c r="K79" s="3"/>
      <c r="L79" s="3"/>
      <c r="M79" s="3"/>
      <c r="N79" s="3"/>
      <c r="O79" s="3"/>
      <c r="P79" s="3"/>
      <c r="Q79" s="3"/>
      <c r="R79" s="3"/>
      <c r="S79" s="3"/>
      <c r="T79" s="3"/>
      <c r="U79" s="3"/>
      <c r="V79" s="3"/>
      <c r="W79" s="3"/>
      <c r="X79" s="3"/>
      <c r="Y79" s="3"/>
      <c r="Z79" s="3"/>
    </row>
    <row r="80" spans="1:26" x14ac:dyDescent="0.2">
      <c r="A80" s="3"/>
      <c r="B80" s="4"/>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3"/>
      <c r="B81" s="4"/>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3"/>
      <c r="B82" s="4"/>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3"/>
      <c r="B83" s="4"/>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3"/>
      <c r="B84" s="4"/>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3"/>
      <c r="B85" s="4"/>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3"/>
      <c r="B86" s="4"/>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3"/>
      <c r="B87" s="4"/>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3"/>
      <c r="B88" s="4"/>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3"/>
      <c r="B89" s="4"/>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3"/>
      <c r="B90" s="4"/>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3"/>
      <c r="B91" s="4"/>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3"/>
      <c r="B92" s="4"/>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3"/>
      <c r="B93" s="4"/>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3"/>
      <c r="B94" s="4"/>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3"/>
      <c r="B95" s="4"/>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3"/>
      <c r="B96" s="4"/>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3"/>
      <c r="B97" s="4"/>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3"/>
      <c r="B98" s="4"/>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3"/>
      <c r="B99" s="4"/>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3"/>
      <c r="B100" s="4"/>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3"/>
      <c r="B101" s="4"/>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3"/>
      <c r="B102" s="4"/>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3"/>
      <c r="B103" s="4"/>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3"/>
      <c r="B104" s="4"/>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3"/>
      <c r="B105" s="4"/>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3"/>
      <c r="B106" s="4"/>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3"/>
      <c r="B107" s="4"/>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3"/>
      <c r="B108" s="4"/>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3"/>
      <c r="B109" s="4"/>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3"/>
      <c r="B110" s="4"/>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3"/>
      <c r="B111" s="4"/>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3"/>
      <c r="B112" s="4"/>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3"/>
      <c r="B113" s="4"/>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3"/>
      <c r="B114" s="4"/>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3"/>
      <c r="B115" s="4"/>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3"/>
      <c r="B116" s="4"/>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3"/>
      <c r="B117" s="4"/>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3"/>
      <c r="B118" s="4"/>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3"/>
      <c r="B119" s="4"/>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3"/>
      <c r="B120" s="4"/>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3"/>
      <c r="B121" s="4"/>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3"/>
      <c r="B122" s="4"/>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3"/>
      <c r="B123" s="4"/>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3"/>
      <c r="B124" s="4"/>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3"/>
      <c r="B125" s="4"/>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3"/>
      <c r="B126" s="4"/>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3"/>
      <c r="B127" s="4"/>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3"/>
      <c r="B128" s="4"/>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3"/>
      <c r="B129" s="4"/>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3"/>
      <c r="B130" s="4"/>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3"/>
      <c r="B131" s="4"/>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3"/>
      <c r="B132" s="4"/>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3"/>
      <c r="B133" s="4"/>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3"/>
      <c r="B134" s="4"/>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3"/>
      <c r="B135" s="4"/>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3"/>
      <c r="B136" s="4"/>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3"/>
      <c r="B137" s="4"/>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3"/>
      <c r="B138" s="4"/>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3"/>
      <c r="B139" s="4"/>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3"/>
      <c r="B140" s="4"/>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3"/>
      <c r="B141" s="4"/>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3"/>
      <c r="B142" s="4"/>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3"/>
      <c r="B143" s="4"/>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3"/>
      <c r="B144" s="4"/>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3"/>
      <c r="B145" s="4"/>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3"/>
      <c r="B146" s="4"/>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3"/>
      <c r="B147" s="4"/>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3"/>
      <c r="B148" s="4"/>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3"/>
      <c r="B149" s="4"/>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3"/>
      <c r="B150" s="4"/>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3"/>
      <c r="B151" s="4"/>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3"/>
      <c r="B152" s="4"/>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3"/>
      <c r="B153" s="4"/>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3"/>
      <c r="B154" s="4"/>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3"/>
      <c r="B155" s="4"/>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3"/>
      <c r="B156" s="4"/>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3"/>
      <c r="B157" s="4"/>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3"/>
      <c r="B158" s="4"/>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3"/>
      <c r="B159" s="4"/>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3"/>
      <c r="B160" s="4"/>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3"/>
      <c r="B161" s="4"/>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3"/>
      <c r="B162" s="4"/>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3"/>
      <c r="B163" s="4"/>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3"/>
      <c r="B164" s="4"/>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3"/>
      <c r="B165" s="4"/>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3"/>
      <c r="B166" s="4"/>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3"/>
      <c r="B167" s="4"/>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3"/>
      <c r="B168" s="4"/>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3"/>
      <c r="B169" s="4"/>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3"/>
      <c r="B170" s="4"/>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3"/>
      <c r="B171" s="4"/>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3"/>
      <c r="B172" s="4"/>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3"/>
      <c r="B173" s="4"/>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3"/>
      <c r="B174" s="4"/>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3"/>
      <c r="B175" s="4"/>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3"/>
      <c r="B176" s="4"/>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3"/>
      <c r="B177" s="4"/>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3"/>
      <c r="B178" s="4"/>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3"/>
      <c r="B179" s="4"/>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3"/>
      <c r="B180" s="4"/>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3"/>
      <c r="B181" s="4"/>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3"/>
      <c r="B182" s="4"/>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3"/>
      <c r="B183" s="4"/>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3"/>
      <c r="B184" s="4"/>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3"/>
      <c r="B185" s="4"/>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3"/>
      <c r="B186" s="4"/>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3"/>
      <c r="B187" s="4"/>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3"/>
      <c r="B188" s="4"/>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3"/>
      <c r="B189" s="4"/>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3"/>
      <c r="B190" s="4"/>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3"/>
      <c r="B191" s="4"/>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3"/>
      <c r="B192" s="4"/>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3"/>
      <c r="B193" s="4"/>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3"/>
      <c r="B194" s="4"/>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3"/>
      <c r="B195" s="4"/>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3"/>
      <c r="B196" s="4"/>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3"/>
      <c r="B197" s="4"/>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3"/>
      <c r="B198" s="4"/>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3"/>
      <c r="B199" s="4"/>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3"/>
      <c r="B200" s="4"/>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3"/>
      <c r="B201" s="4"/>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3"/>
      <c r="B202" s="4"/>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3"/>
      <c r="B203" s="4"/>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3"/>
      <c r="B204" s="4"/>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3"/>
      <c r="B205" s="4"/>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3"/>
      <c r="B206" s="4"/>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3"/>
      <c r="B207" s="4"/>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3"/>
      <c r="B208" s="4"/>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3"/>
      <c r="B209" s="4"/>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3"/>
      <c r="B210" s="4"/>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3"/>
      <c r="B211" s="4"/>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3"/>
      <c r="B212" s="4"/>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3"/>
      <c r="B213" s="4"/>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3"/>
      <c r="B214" s="4"/>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3"/>
      <c r="B215" s="4"/>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3"/>
      <c r="B216" s="4"/>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3"/>
      <c r="B217" s="4"/>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3"/>
      <c r="B218" s="4"/>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3"/>
      <c r="B219" s="4"/>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3"/>
      <c r="B220" s="4"/>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3"/>
      <c r="B221" s="4"/>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3"/>
      <c r="B222" s="4"/>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3"/>
      <c r="B223" s="4"/>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3"/>
      <c r="B224" s="4"/>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3"/>
      <c r="B225" s="4"/>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3"/>
      <c r="B226" s="4"/>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3"/>
      <c r="B227" s="4"/>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3"/>
      <c r="B228" s="4"/>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3"/>
      <c r="B229" s="4"/>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3"/>
      <c r="B230" s="4"/>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3"/>
      <c r="B231" s="4"/>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3"/>
      <c r="B232" s="4"/>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4"/>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4"/>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4"/>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4"/>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4"/>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4"/>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4"/>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4"/>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4"/>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4"/>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4"/>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4"/>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4"/>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4"/>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4"/>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4"/>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4"/>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4"/>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4"/>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4"/>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4"/>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4"/>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4"/>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4"/>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4"/>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4"/>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4"/>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4"/>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4"/>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4"/>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4"/>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4"/>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4"/>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4"/>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4"/>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4"/>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4"/>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4"/>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4"/>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4"/>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4"/>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4"/>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4"/>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4"/>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4"/>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4"/>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4"/>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4"/>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4"/>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4"/>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4"/>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4"/>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4"/>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4"/>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4"/>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4"/>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4"/>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4"/>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4"/>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4"/>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4"/>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4"/>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4"/>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4"/>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4"/>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4"/>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4"/>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4"/>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4"/>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4"/>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4"/>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4"/>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4"/>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4"/>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4"/>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4"/>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4"/>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4"/>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4"/>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4"/>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4"/>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4"/>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4"/>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4"/>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4"/>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4"/>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4"/>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4"/>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4"/>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4"/>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4"/>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4"/>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4"/>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4"/>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4"/>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4"/>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4"/>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4"/>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4"/>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4"/>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4"/>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4"/>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4"/>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4"/>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4"/>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4"/>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4"/>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4"/>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4"/>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4"/>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4"/>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4"/>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4"/>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4"/>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4"/>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4"/>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4"/>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4"/>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4"/>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4"/>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4"/>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4"/>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4"/>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4"/>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4"/>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4"/>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4"/>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4"/>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4"/>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4"/>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4"/>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4"/>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4"/>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4"/>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4"/>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4"/>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4"/>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4"/>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4"/>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4"/>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4"/>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4"/>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4"/>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4"/>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4"/>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4"/>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4"/>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4"/>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4"/>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4"/>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4"/>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4"/>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4"/>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4"/>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4"/>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4"/>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4"/>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4"/>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4"/>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4"/>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4"/>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4"/>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4"/>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4"/>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4"/>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4"/>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4"/>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4"/>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4"/>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4"/>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4"/>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4"/>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4"/>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4"/>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4"/>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4"/>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4"/>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4"/>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4"/>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4"/>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4"/>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4"/>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4"/>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4"/>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4"/>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4"/>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4"/>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4"/>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4"/>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4"/>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4"/>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4"/>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4"/>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4"/>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4"/>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4"/>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4"/>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4"/>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4"/>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4"/>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4"/>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4"/>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4"/>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4"/>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4"/>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4"/>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4"/>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4"/>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4"/>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4"/>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4"/>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4"/>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4"/>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4"/>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4"/>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4"/>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4"/>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4"/>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4"/>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4"/>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4"/>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4"/>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4"/>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4"/>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4"/>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4"/>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4"/>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4"/>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4"/>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4"/>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4"/>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4"/>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4"/>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4"/>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4"/>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4"/>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4"/>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4"/>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4"/>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4"/>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4"/>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4"/>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4"/>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4"/>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4"/>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4"/>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4"/>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4"/>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4"/>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4"/>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4"/>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4"/>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4"/>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4"/>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4"/>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4"/>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4"/>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4"/>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4"/>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4"/>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4"/>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4"/>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4"/>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4"/>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4"/>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4"/>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4"/>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4"/>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4"/>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4"/>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4"/>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4"/>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4"/>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4"/>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4"/>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4"/>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4"/>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4"/>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4"/>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4"/>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4"/>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4"/>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4"/>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4"/>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4"/>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4"/>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4"/>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4"/>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4"/>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4"/>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4"/>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4"/>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4"/>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4"/>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4"/>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4"/>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4"/>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4"/>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4"/>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4"/>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4"/>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4"/>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4"/>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4"/>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4"/>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4"/>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4"/>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4"/>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4"/>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4"/>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4"/>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4"/>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4"/>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4"/>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4"/>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4"/>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4"/>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4"/>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4"/>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4"/>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4"/>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4"/>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4"/>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4"/>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4"/>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4"/>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4"/>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4"/>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4"/>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4"/>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4"/>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4"/>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4"/>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4"/>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4"/>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4"/>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4"/>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4"/>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4"/>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4"/>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4"/>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4"/>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4"/>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4"/>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4"/>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4"/>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4"/>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4"/>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4"/>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4"/>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4"/>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4"/>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4"/>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4"/>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4"/>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4"/>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4"/>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4"/>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4"/>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4"/>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4"/>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4"/>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4"/>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4"/>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4"/>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4"/>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4"/>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4"/>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4"/>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4"/>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4"/>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4"/>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4"/>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4"/>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4"/>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4"/>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4"/>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4"/>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4"/>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4"/>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4"/>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4"/>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4"/>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4"/>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4"/>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4"/>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4"/>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4"/>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4"/>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4"/>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4"/>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4"/>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4"/>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4"/>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4"/>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4"/>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4"/>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4"/>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4"/>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4"/>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4"/>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4"/>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4"/>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4"/>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4"/>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4"/>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4"/>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4"/>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4"/>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4"/>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4"/>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4"/>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4"/>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4"/>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4"/>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4"/>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4"/>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4"/>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4"/>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4"/>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4"/>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4"/>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4"/>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4"/>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4"/>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4"/>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4"/>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4"/>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4"/>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4"/>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4"/>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4"/>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4"/>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4"/>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4"/>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4"/>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4"/>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4"/>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4"/>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4"/>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4"/>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4"/>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4"/>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4"/>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4"/>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4"/>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4"/>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4"/>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4"/>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4"/>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4"/>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4"/>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4"/>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4"/>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4"/>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4"/>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4"/>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4"/>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4"/>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4"/>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4"/>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4"/>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4"/>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4"/>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4"/>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4"/>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4"/>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4"/>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4"/>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4"/>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4"/>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4"/>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4"/>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4"/>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4"/>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4"/>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4"/>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4"/>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4"/>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4"/>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4"/>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4"/>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4"/>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4"/>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4"/>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4"/>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4"/>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4"/>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4"/>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4"/>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4"/>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4"/>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4"/>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4"/>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4"/>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4"/>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4"/>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4"/>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4"/>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4"/>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4"/>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4"/>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4"/>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4"/>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4"/>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4"/>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4"/>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4"/>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4"/>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4"/>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4"/>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4"/>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4"/>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4"/>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4"/>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4"/>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4"/>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4"/>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4"/>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4"/>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4"/>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4"/>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4"/>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4"/>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4"/>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4"/>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4"/>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4"/>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4"/>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4"/>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4"/>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4"/>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4"/>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4"/>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4"/>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4"/>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4"/>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4"/>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4"/>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4"/>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4"/>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4"/>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4"/>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4"/>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4"/>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4"/>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4"/>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4"/>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4"/>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4"/>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4"/>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4"/>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4"/>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4"/>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4"/>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4"/>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4"/>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4"/>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4"/>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4"/>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4"/>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4"/>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4"/>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4"/>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4"/>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4"/>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4"/>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4"/>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4"/>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4"/>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4"/>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4"/>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4"/>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4"/>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4"/>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4"/>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4"/>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4"/>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4"/>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4"/>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4"/>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4"/>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4"/>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4"/>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4"/>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4"/>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4"/>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4"/>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4"/>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4"/>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4"/>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4"/>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4"/>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4"/>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4"/>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4"/>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4"/>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4"/>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4"/>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4"/>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4"/>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4"/>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4"/>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4"/>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4"/>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4"/>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4"/>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4"/>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4"/>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4"/>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4"/>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4"/>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4"/>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4"/>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4"/>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4"/>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4"/>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4"/>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4"/>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4"/>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4"/>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4"/>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4"/>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4"/>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4"/>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4"/>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4"/>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4"/>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4"/>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4"/>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4"/>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4"/>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4"/>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4"/>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4"/>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4"/>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4"/>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4"/>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4"/>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4"/>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4"/>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4"/>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4"/>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4"/>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4"/>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4"/>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4"/>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4"/>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4"/>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4"/>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4"/>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4"/>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4"/>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4"/>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4"/>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4"/>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4"/>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4"/>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4"/>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4"/>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4"/>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4"/>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4"/>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4"/>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4"/>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4"/>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4"/>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4"/>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4"/>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4"/>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4"/>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4"/>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4"/>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4"/>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4"/>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4"/>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4"/>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4"/>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4"/>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4"/>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4"/>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4"/>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4"/>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4"/>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4"/>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4"/>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4"/>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4"/>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4"/>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4"/>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4"/>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4"/>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4"/>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4"/>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4"/>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4"/>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4"/>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4"/>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4"/>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4"/>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4"/>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4"/>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4"/>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4"/>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4"/>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4"/>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4"/>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4"/>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4"/>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4"/>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4"/>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4"/>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4"/>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4"/>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4"/>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4"/>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4"/>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4"/>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4"/>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4"/>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4"/>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4"/>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4"/>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4"/>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4"/>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4"/>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4"/>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4"/>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4"/>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4"/>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4"/>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4"/>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4"/>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4"/>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4"/>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4"/>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4"/>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4"/>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4"/>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4"/>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4"/>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4"/>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4"/>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4"/>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4"/>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4"/>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4"/>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4"/>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4"/>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4"/>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4"/>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4"/>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4"/>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4"/>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4"/>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4"/>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4"/>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4"/>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4"/>
      <c r="C993" s="3"/>
      <c r="D993" s="3"/>
      <c r="E993" s="3"/>
      <c r="F993" s="3"/>
      <c r="G993" s="3"/>
      <c r="H993" s="3"/>
      <c r="I993" s="3"/>
      <c r="J993" s="3"/>
      <c r="K993" s="3"/>
      <c r="L993" s="3"/>
      <c r="M993" s="3"/>
      <c r="N993" s="3"/>
      <c r="O993" s="3"/>
      <c r="P993" s="3"/>
      <c r="Q993" s="3"/>
      <c r="R993" s="3"/>
      <c r="S993" s="3"/>
      <c r="T993" s="3"/>
      <c r="U993" s="3"/>
      <c r="V993" s="3"/>
      <c r="W993" s="3"/>
      <c r="X993" s="3"/>
      <c r="Y993" s="3"/>
      <c r="Z993" s="3"/>
    </row>
  </sheetData>
  <pageMargins left="0.7" right="0.7" top="0.75" bottom="0.75" header="0.3" footer="0.3"/>
  <pageSetup scale="82" orientation="landscape" r:id="rId1"/>
  <headerFooter>
    <oddHeader>&amp;C&amp;A</oddHeader>
    <oddFooter>&amp;Rprinted &amp;D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I357"/>
  <sheetViews>
    <sheetView zoomScale="75" zoomScaleNormal="75" workbookViewId="0">
      <pane xSplit="2" ySplit="1" topLeftCell="C2" activePane="bottomRight" state="frozen"/>
      <selection pane="topRight" activeCell="C1" sqref="C1"/>
      <selection pane="bottomLeft" activeCell="A3" sqref="A3"/>
      <selection pane="bottomRight" activeCell="D12" sqref="D12"/>
    </sheetView>
  </sheetViews>
  <sheetFormatPr defaultColWidth="51.33203125" defaultRowHeight="12.75" outlineLevelRow="2" outlineLevelCol="1" x14ac:dyDescent="0.2"/>
  <cols>
    <col min="1" max="1" width="6" style="23" customWidth="1"/>
    <col min="2" max="3" width="14.33203125" style="24" customWidth="1"/>
    <col min="4" max="4" width="14.44140625" style="24" customWidth="1"/>
    <col min="5" max="5" width="17.109375" style="24" hidden="1" customWidth="1" outlineLevel="1"/>
    <col min="6" max="6" width="6.5546875" style="24" hidden="1" customWidth="1" outlineLevel="1"/>
    <col min="7" max="7" width="8.21875" style="24" hidden="1" customWidth="1" outlineLevel="1"/>
    <col min="8" max="8" width="9.109375" style="24" hidden="1" customWidth="1" outlineLevel="1"/>
    <col min="9" max="9" width="13.44140625" style="24" hidden="1" customWidth="1" outlineLevel="1"/>
    <col min="10" max="10" width="8.6640625" style="24" hidden="1" customWidth="1" outlineLevel="1"/>
    <col min="11" max="11" width="14.88671875" style="24" hidden="1" customWidth="1" outlineLevel="1"/>
    <col min="12" max="12" width="19.77734375" style="24" hidden="1" customWidth="1" outlineLevel="1"/>
    <col min="13" max="13" width="6.33203125" style="25" hidden="1" customWidth="1" outlineLevel="1"/>
    <col min="14" max="14" width="8.33203125" style="25" customWidth="1" collapsed="1"/>
    <col min="15" max="15" width="10.5546875" style="25" customWidth="1"/>
    <col min="16" max="16" width="9.6640625" style="25" customWidth="1"/>
    <col min="17" max="17" width="8.88671875" style="25" customWidth="1"/>
    <col min="18" max="18" width="8.5546875" style="25" customWidth="1"/>
    <col min="19" max="19" width="11.6640625" style="25" customWidth="1"/>
    <col min="20" max="20" width="9" style="25" customWidth="1"/>
    <col min="21" max="21" width="10.33203125" style="25" customWidth="1"/>
    <col min="22" max="22" width="13" style="25" customWidth="1"/>
    <col min="23" max="34" width="14.21875" style="26" customWidth="1"/>
    <col min="35" max="16384" width="51.33203125" style="26"/>
  </cols>
  <sheetData>
    <row r="1" spans="1:35" s="135" customFormat="1" ht="87.75" customHeight="1" x14ac:dyDescent="0.2">
      <c r="A1" s="120" t="s">
        <v>0</v>
      </c>
      <c r="B1" s="121" t="s">
        <v>970</v>
      </c>
      <c r="C1" s="121" t="s">
        <v>1155</v>
      </c>
      <c r="D1" s="121" t="s">
        <v>1</v>
      </c>
      <c r="E1" s="121" t="s">
        <v>2</v>
      </c>
      <c r="F1" s="121" t="s">
        <v>3</v>
      </c>
      <c r="G1" s="122" t="s">
        <v>4</v>
      </c>
      <c r="H1" s="122" t="s">
        <v>5</v>
      </c>
      <c r="I1" s="122" t="s">
        <v>6</v>
      </c>
      <c r="J1" s="122" t="s">
        <v>971</v>
      </c>
      <c r="K1" s="123" t="s">
        <v>7</v>
      </c>
      <c r="L1" s="123" t="s">
        <v>1003</v>
      </c>
      <c r="M1" s="124" t="s">
        <v>972</v>
      </c>
      <c r="N1" s="124" t="s">
        <v>973</v>
      </c>
      <c r="O1" s="124" t="s">
        <v>974</v>
      </c>
      <c r="P1" s="125" t="s">
        <v>598</v>
      </c>
      <c r="Q1" s="125" t="s">
        <v>975</v>
      </c>
      <c r="R1" s="125" t="s">
        <v>976</v>
      </c>
      <c r="S1" s="124" t="s">
        <v>977</v>
      </c>
      <c r="T1" s="124" t="s">
        <v>978</v>
      </c>
      <c r="U1" s="124" t="s">
        <v>979</v>
      </c>
      <c r="V1" s="126" t="s">
        <v>980</v>
      </c>
      <c r="W1" s="127" t="s">
        <v>981</v>
      </c>
      <c r="X1" s="127" t="s">
        <v>982</v>
      </c>
      <c r="Y1" s="128" t="s">
        <v>983</v>
      </c>
      <c r="Z1" s="128" t="s">
        <v>984</v>
      </c>
      <c r="AA1" s="129" t="s">
        <v>985</v>
      </c>
      <c r="AB1" s="130" t="s">
        <v>986</v>
      </c>
      <c r="AC1" s="131" t="s">
        <v>987</v>
      </c>
      <c r="AD1" s="130" t="s">
        <v>988</v>
      </c>
      <c r="AE1" s="131" t="s">
        <v>989</v>
      </c>
      <c r="AF1" s="132" t="s">
        <v>990</v>
      </c>
      <c r="AG1" s="132" t="s">
        <v>991</v>
      </c>
      <c r="AH1" s="133" t="s">
        <v>992</v>
      </c>
      <c r="AI1" s="134" t="s">
        <v>993</v>
      </c>
    </row>
    <row r="2" spans="1:35" s="36" customFormat="1" ht="25.5" hidden="1" outlineLevel="2" x14ac:dyDescent="0.2">
      <c r="A2" s="27" t="s">
        <v>507</v>
      </c>
      <c r="B2" s="89" t="s">
        <v>508</v>
      </c>
      <c r="C2" s="89" t="s">
        <v>1006</v>
      </c>
      <c r="D2" s="29" t="s">
        <v>19</v>
      </c>
      <c r="E2" s="90" t="s">
        <v>20</v>
      </c>
      <c r="F2" s="30">
        <v>2</v>
      </c>
      <c r="G2" s="28" t="s">
        <v>498</v>
      </c>
      <c r="H2" s="89" t="s">
        <v>599</v>
      </c>
      <c r="I2" s="89" t="s">
        <v>600</v>
      </c>
      <c r="J2" s="28" t="s">
        <v>601</v>
      </c>
      <c r="K2" s="91">
        <v>601690</v>
      </c>
      <c r="L2" s="91" t="s">
        <v>875</v>
      </c>
      <c r="M2" s="32">
        <v>1</v>
      </c>
      <c r="N2" s="33">
        <v>1</v>
      </c>
      <c r="O2" s="34">
        <f>M2*N2</f>
        <v>1</v>
      </c>
      <c r="P2" s="35" t="s">
        <v>12</v>
      </c>
      <c r="Q2" s="34">
        <f>IF(P2="Y",O2,0)</f>
        <v>0</v>
      </c>
      <c r="R2" s="35" t="s">
        <v>12</v>
      </c>
      <c r="S2" s="34">
        <v>0</v>
      </c>
      <c r="T2" s="35" t="s">
        <v>12</v>
      </c>
      <c r="U2" s="34">
        <v>0</v>
      </c>
      <c r="V2" s="34">
        <f>O2+Q2+S2+U2</f>
        <v>1</v>
      </c>
      <c r="W2" s="137"/>
    </row>
    <row r="3" spans="1:35" s="36" customFormat="1" outlineLevel="1" collapsed="1" x14ac:dyDescent="0.2">
      <c r="A3" s="27"/>
      <c r="B3" s="89"/>
      <c r="C3" s="116" t="s">
        <v>1156</v>
      </c>
      <c r="D3" s="29"/>
      <c r="E3" s="90"/>
      <c r="F3" s="30"/>
      <c r="G3" s="28"/>
      <c r="H3" s="89"/>
      <c r="I3" s="89"/>
      <c r="J3" s="28"/>
      <c r="K3" s="91"/>
      <c r="L3" s="91"/>
      <c r="M3" s="32"/>
      <c r="N3" s="33">
        <v>1</v>
      </c>
      <c r="O3" s="34"/>
      <c r="P3" s="35"/>
      <c r="Q3" s="34"/>
      <c r="R3" s="35"/>
      <c r="S3" s="34"/>
      <c r="T3" s="35"/>
      <c r="U3" s="34"/>
      <c r="V3" s="34"/>
      <c r="W3" s="97"/>
    </row>
    <row r="4" spans="1:35" s="36" customFormat="1" ht="25.5" hidden="1" outlineLevel="2" x14ac:dyDescent="0.2">
      <c r="A4" s="27" t="s">
        <v>152</v>
      </c>
      <c r="B4" s="28" t="s">
        <v>153</v>
      </c>
      <c r="C4" s="89" t="s">
        <v>1007</v>
      </c>
      <c r="D4" s="29" t="s">
        <v>19</v>
      </c>
      <c r="E4" s="28" t="s">
        <v>20</v>
      </c>
      <c r="F4" s="30">
        <v>2</v>
      </c>
      <c r="G4" s="28" t="s">
        <v>135</v>
      </c>
      <c r="H4" s="28" t="s">
        <v>602</v>
      </c>
      <c r="I4" s="28" t="s">
        <v>603</v>
      </c>
      <c r="J4" s="28" t="s">
        <v>137</v>
      </c>
      <c r="K4" s="28">
        <v>505911</v>
      </c>
      <c r="L4" s="29" t="s">
        <v>875</v>
      </c>
      <c r="M4" s="32">
        <v>1</v>
      </c>
      <c r="N4" s="33">
        <v>0.5</v>
      </c>
      <c r="O4" s="34">
        <f>M4*N4</f>
        <v>0.5</v>
      </c>
      <c r="P4" s="35" t="s">
        <v>12</v>
      </c>
      <c r="Q4" s="34">
        <f>IF(P4="Y",O4,0)</f>
        <v>0</v>
      </c>
      <c r="R4" s="35" t="s">
        <v>12</v>
      </c>
      <c r="S4" s="34">
        <v>0</v>
      </c>
      <c r="T4" s="35" t="s">
        <v>12</v>
      </c>
      <c r="U4" s="34">
        <v>0</v>
      </c>
      <c r="V4" s="34">
        <f>O4+Q4+S4+U4</f>
        <v>0.5</v>
      </c>
    </row>
    <row r="5" spans="1:35" s="36" customFormat="1" ht="25.5" hidden="1" outlineLevel="2" x14ac:dyDescent="0.2">
      <c r="A5" s="27" t="s">
        <v>120</v>
      </c>
      <c r="B5" s="28" t="s">
        <v>153</v>
      </c>
      <c r="C5" s="89" t="s">
        <v>1007</v>
      </c>
      <c r="D5" s="29" t="s">
        <v>19</v>
      </c>
      <c r="E5" s="28" t="s">
        <v>20</v>
      </c>
      <c r="F5" s="30">
        <v>2</v>
      </c>
      <c r="G5" s="28" t="s">
        <v>135</v>
      </c>
      <c r="H5" s="28" t="s">
        <v>604</v>
      </c>
      <c r="I5" s="28" t="s">
        <v>605</v>
      </c>
      <c r="J5" s="28" t="s">
        <v>137</v>
      </c>
      <c r="K5" s="28" t="s">
        <v>551</v>
      </c>
      <c r="L5" s="29" t="s">
        <v>875</v>
      </c>
      <c r="M5" s="32">
        <v>1</v>
      </c>
      <c r="N5" s="33">
        <v>0.5</v>
      </c>
      <c r="O5" s="34">
        <f>M5*N5</f>
        <v>0.5</v>
      </c>
      <c r="P5" s="35" t="s">
        <v>12</v>
      </c>
      <c r="Q5" s="34">
        <f>IF(P5="Y",O5,0)</f>
        <v>0</v>
      </c>
      <c r="R5" s="35" t="s">
        <v>12</v>
      </c>
      <c r="S5" s="34">
        <v>0</v>
      </c>
      <c r="T5" s="35" t="s">
        <v>12</v>
      </c>
      <c r="U5" s="34">
        <v>0</v>
      </c>
      <c r="V5" s="34">
        <f>O5+Q5+S5+U5</f>
        <v>0.5</v>
      </c>
    </row>
    <row r="6" spans="1:35" s="36" customFormat="1" outlineLevel="1" collapsed="1" x14ac:dyDescent="0.2">
      <c r="A6" s="27"/>
      <c r="B6" s="28"/>
      <c r="C6" s="116" t="s">
        <v>1081</v>
      </c>
      <c r="D6" s="29"/>
      <c r="E6" s="28"/>
      <c r="F6" s="30"/>
      <c r="G6" s="28"/>
      <c r="H6" s="28"/>
      <c r="I6" s="28"/>
      <c r="J6" s="28"/>
      <c r="K6" s="28"/>
      <c r="L6" s="29"/>
      <c r="M6" s="32"/>
      <c r="N6" s="33">
        <v>1</v>
      </c>
      <c r="O6" s="34"/>
      <c r="P6" s="35"/>
      <c r="Q6" s="34"/>
      <c r="R6" s="35"/>
      <c r="S6" s="34"/>
      <c r="T6" s="35"/>
      <c r="U6" s="34"/>
      <c r="V6" s="34"/>
    </row>
    <row r="7" spans="1:35" s="36" customFormat="1" ht="38.25" hidden="1" outlineLevel="2" x14ac:dyDescent="0.2">
      <c r="A7" s="27" t="s">
        <v>17</v>
      </c>
      <c r="B7" s="28" t="s">
        <v>18</v>
      </c>
      <c r="C7" s="89" t="s">
        <v>1008</v>
      </c>
      <c r="D7" s="29" t="s">
        <v>19</v>
      </c>
      <c r="E7" s="28" t="s">
        <v>20</v>
      </c>
      <c r="F7" s="30">
        <v>2</v>
      </c>
      <c r="G7" s="28" t="s">
        <v>11</v>
      </c>
      <c r="H7" s="28" t="s">
        <v>606</v>
      </c>
      <c r="I7" s="29" t="s">
        <v>607</v>
      </c>
      <c r="J7" s="28" t="s">
        <v>608</v>
      </c>
      <c r="K7" s="31">
        <v>150000</v>
      </c>
      <c r="L7" s="29" t="s">
        <v>875</v>
      </c>
      <c r="M7" s="32">
        <v>3</v>
      </c>
      <c r="N7" s="33">
        <v>1</v>
      </c>
      <c r="O7" s="34">
        <f>M7*N7</f>
        <v>3</v>
      </c>
      <c r="P7" s="35" t="s">
        <v>12</v>
      </c>
      <c r="Q7" s="34">
        <f>IF(P7="Y",O7,0)</f>
        <v>0</v>
      </c>
      <c r="R7" s="35" t="s">
        <v>12</v>
      </c>
      <c r="S7" s="34">
        <v>0</v>
      </c>
      <c r="T7" s="35" t="s">
        <v>12</v>
      </c>
      <c r="U7" s="34">
        <v>0</v>
      </c>
      <c r="V7" s="34">
        <f>O7+Q7+S7+U7</f>
        <v>3</v>
      </c>
      <c r="W7" s="138" t="e">
        <f>V7*#REF!</f>
        <v>#REF!</v>
      </c>
      <c r="X7" s="136" t="e">
        <f>W7/12</f>
        <v>#REF!</v>
      </c>
    </row>
    <row r="8" spans="1:35" s="36" customFormat="1" outlineLevel="1" collapsed="1" x14ac:dyDescent="0.2">
      <c r="A8" s="27"/>
      <c r="B8" s="28"/>
      <c r="C8" s="116" t="s">
        <v>1082</v>
      </c>
      <c r="D8" s="29"/>
      <c r="E8" s="28"/>
      <c r="F8" s="30"/>
      <c r="G8" s="28"/>
      <c r="H8" s="28"/>
      <c r="I8" s="29"/>
      <c r="J8" s="28"/>
      <c r="K8" s="31"/>
      <c r="L8" s="29"/>
      <c r="M8" s="32"/>
      <c r="N8" s="33">
        <v>1</v>
      </c>
      <c r="O8" s="34"/>
      <c r="P8" s="35"/>
      <c r="Q8" s="34"/>
      <c r="R8" s="35"/>
      <c r="S8" s="34"/>
      <c r="T8" s="35"/>
      <c r="U8" s="34"/>
      <c r="V8" s="34"/>
      <c r="W8" s="138"/>
      <c r="X8" s="136"/>
    </row>
    <row r="9" spans="1:35" s="150" customFormat="1" ht="25.5" hidden="1" outlineLevel="2" x14ac:dyDescent="0.2">
      <c r="A9" s="27" t="s">
        <v>31</v>
      </c>
      <c r="B9" s="28" t="s">
        <v>1005</v>
      </c>
      <c r="C9" s="89" t="s">
        <v>1009</v>
      </c>
      <c r="D9" s="29" t="s">
        <v>19</v>
      </c>
      <c r="E9" s="28" t="s">
        <v>20</v>
      </c>
      <c r="F9" s="30">
        <v>2</v>
      </c>
      <c r="G9" s="28" t="s">
        <v>11</v>
      </c>
      <c r="H9" s="28" t="s">
        <v>612</v>
      </c>
      <c r="I9" s="28" t="s">
        <v>32</v>
      </c>
      <c r="J9" s="28" t="s">
        <v>608</v>
      </c>
      <c r="K9" s="28">
        <v>151301</v>
      </c>
      <c r="L9" s="29" t="s">
        <v>875</v>
      </c>
      <c r="M9" s="32">
        <v>2</v>
      </c>
      <c r="N9" s="33">
        <v>1</v>
      </c>
      <c r="O9" s="34">
        <f>M9*N9</f>
        <v>2</v>
      </c>
      <c r="P9" s="140" t="s">
        <v>12</v>
      </c>
      <c r="Q9" s="34">
        <f>IF(P9="Y",O9,0)</f>
        <v>0</v>
      </c>
      <c r="R9" s="35" t="s">
        <v>12</v>
      </c>
      <c r="S9" s="34">
        <v>0</v>
      </c>
      <c r="T9" s="35" t="s">
        <v>12</v>
      </c>
      <c r="U9" s="34">
        <v>0</v>
      </c>
      <c r="V9" s="140">
        <f>O9+Q9+S9+U9</f>
        <v>2</v>
      </c>
      <c r="W9" s="36"/>
      <c r="X9" s="36"/>
      <c r="Y9" s="36"/>
      <c r="Z9" s="36"/>
      <c r="AA9" s="36"/>
      <c r="AB9" s="36"/>
      <c r="AC9" s="36"/>
      <c r="AD9" s="36"/>
      <c r="AE9" s="36"/>
      <c r="AF9" s="36"/>
      <c r="AG9" s="36"/>
      <c r="AH9" s="36"/>
      <c r="AI9" s="45"/>
    </row>
    <row r="10" spans="1:35" s="150" customFormat="1" outlineLevel="1" collapsed="1" x14ac:dyDescent="0.2">
      <c r="A10" s="27"/>
      <c r="B10" s="28"/>
      <c r="C10" s="116" t="s">
        <v>1083</v>
      </c>
      <c r="D10" s="29"/>
      <c r="E10" s="28"/>
      <c r="F10" s="30"/>
      <c r="G10" s="28"/>
      <c r="H10" s="28"/>
      <c r="I10" s="28"/>
      <c r="J10" s="28"/>
      <c r="K10" s="28"/>
      <c r="L10" s="29"/>
      <c r="M10" s="32"/>
      <c r="N10" s="33">
        <v>1</v>
      </c>
      <c r="O10" s="34"/>
      <c r="P10" s="140"/>
      <c r="Q10" s="34"/>
      <c r="R10" s="35"/>
      <c r="S10" s="34"/>
      <c r="T10" s="35"/>
      <c r="U10" s="34"/>
      <c r="V10" s="140"/>
      <c r="W10" s="36"/>
      <c r="X10" s="36"/>
      <c r="Y10" s="36"/>
      <c r="Z10" s="36"/>
      <c r="AA10" s="36"/>
      <c r="AB10" s="36"/>
      <c r="AC10" s="36"/>
      <c r="AD10" s="36"/>
      <c r="AE10" s="36"/>
      <c r="AF10" s="36"/>
      <c r="AG10" s="36"/>
      <c r="AH10" s="36"/>
      <c r="AI10" s="45"/>
    </row>
    <row r="11" spans="1:35" s="150" customFormat="1" ht="38.25" hidden="1" outlineLevel="2" x14ac:dyDescent="0.2">
      <c r="A11" s="75" t="s">
        <v>533</v>
      </c>
      <c r="B11" s="39" t="s">
        <v>1004</v>
      </c>
      <c r="C11" s="89" t="s">
        <v>1010</v>
      </c>
      <c r="D11" s="49" t="s">
        <v>25</v>
      </c>
      <c r="E11" s="39" t="s">
        <v>26</v>
      </c>
      <c r="F11" s="64" t="s">
        <v>27</v>
      </c>
      <c r="G11" s="39" t="s">
        <v>521</v>
      </c>
      <c r="H11" s="39" t="s">
        <v>614</v>
      </c>
      <c r="I11" s="39" t="s">
        <v>534</v>
      </c>
      <c r="J11" s="39" t="s">
        <v>535</v>
      </c>
      <c r="K11" s="75">
        <v>106000</v>
      </c>
      <c r="L11" s="96" t="s">
        <v>883</v>
      </c>
      <c r="M11" s="52">
        <v>0</v>
      </c>
      <c r="N11" s="188">
        <v>0</v>
      </c>
      <c r="O11" s="44">
        <f>M11*N11</f>
        <v>0</v>
      </c>
      <c r="P11" s="43" t="s">
        <v>12</v>
      </c>
      <c r="Q11" s="44">
        <f>IF(P11="Y",O11,0)</f>
        <v>0</v>
      </c>
      <c r="R11" s="43" t="s">
        <v>12</v>
      </c>
      <c r="S11" s="44">
        <v>0</v>
      </c>
      <c r="T11" s="43" t="s">
        <v>12</v>
      </c>
      <c r="U11" s="44">
        <v>0</v>
      </c>
      <c r="V11" s="44">
        <f>O11+Q11+S11+U11</f>
        <v>0</v>
      </c>
      <c r="W11" s="45"/>
      <c r="X11" s="45"/>
      <c r="Y11" s="45"/>
      <c r="Z11" s="45"/>
      <c r="AA11" s="45"/>
      <c r="AB11" s="45"/>
      <c r="AC11" s="45"/>
      <c r="AD11" s="45"/>
      <c r="AE11" s="45"/>
      <c r="AF11" s="45"/>
      <c r="AG11" s="45"/>
      <c r="AH11" s="45"/>
      <c r="AI11" s="45"/>
    </row>
    <row r="12" spans="1:35" s="236" customFormat="1" outlineLevel="1" collapsed="1" x14ac:dyDescent="0.2">
      <c r="A12" s="228"/>
      <c r="B12" s="212"/>
      <c r="C12" s="227" t="s">
        <v>1084</v>
      </c>
      <c r="D12" s="229" t="s">
        <v>25</v>
      </c>
      <c r="E12" s="212"/>
      <c r="F12" s="230"/>
      <c r="G12" s="212"/>
      <c r="H12" s="212"/>
      <c r="I12" s="212"/>
      <c r="J12" s="212"/>
      <c r="K12" s="228"/>
      <c r="L12" s="231"/>
      <c r="M12" s="232"/>
      <c r="N12" s="233">
        <v>0</v>
      </c>
      <c r="O12" s="234"/>
      <c r="P12" s="235"/>
      <c r="Q12" s="234"/>
      <c r="R12" s="235"/>
      <c r="S12" s="234"/>
      <c r="T12" s="235"/>
      <c r="U12" s="234"/>
      <c r="V12" s="234"/>
      <c r="W12" s="207"/>
      <c r="X12" s="207"/>
      <c r="Y12" s="207"/>
      <c r="Z12" s="207"/>
      <c r="AA12" s="207"/>
      <c r="AB12" s="207"/>
      <c r="AC12" s="207"/>
      <c r="AD12" s="207"/>
      <c r="AE12" s="207"/>
      <c r="AF12" s="207"/>
      <c r="AG12" s="207"/>
      <c r="AH12" s="207"/>
      <c r="AI12" s="207"/>
    </row>
    <row r="13" spans="1:35" s="150" customFormat="1" ht="25.5" hidden="1" outlineLevel="2" x14ac:dyDescent="0.2">
      <c r="A13" s="185" t="s">
        <v>24</v>
      </c>
      <c r="B13" s="66" t="s">
        <v>1000</v>
      </c>
      <c r="C13" s="89" t="s">
        <v>1011</v>
      </c>
      <c r="D13" s="186" t="s">
        <v>1002</v>
      </c>
      <c r="E13" s="66" t="s">
        <v>1001</v>
      </c>
      <c r="F13" s="64" t="s">
        <v>27</v>
      </c>
      <c r="G13" s="39" t="s">
        <v>11</v>
      </c>
      <c r="H13" s="39" t="s">
        <v>613</v>
      </c>
      <c r="I13" s="39" t="s">
        <v>28</v>
      </c>
      <c r="J13" s="39" t="s">
        <v>608</v>
      </c>
      <c r="K13" s="39" t="s">
        <v>29</v>
      </c>
      <c r="L13" s="49" t="s">
        <v>875</v>
      </c>
      <c r="M13" s="187">
        <v>2</v>
      </c>
      <c r="N13" s="188">
        <v>1</v>
      </c>
      <c r="O13" s="189">
        <f>M13*N13</f>
        <v>2</v>
      </c>
      <c r="P13" s="190" t="s">
        <v>12</v>
      </c>
      <c r="Q13" s="44">
        <f>IF(P13="Y",O13,0)</f>
        <v>0</v>
      </c>
      <c r="R13" s="43" t="s">
        <v>12</v>
      </c>
      <c r="S13" s="44">
        <v>0</v>
      </c>
      <c r="T13" s="43" t="s">
        <v>12</v>
      </c>
      <c r="U13" s="44">
        <v>0</v>
      </c>
      <c r="V13" s="44">
        <f>O13+Q13+S13+U13</f>
        <v>2</v>
      </c>
      <c r="W13" s="45"/>
      <c r="X13" s="45"/>
      <c r="Y13" s="45"/>
      <c r="Z13" s="45"/>
      <c r="AA13" s="45"/>
      <c r="AB13" s="45"/>
      <c r="AC13" s="45"/>
      <c r="AD13" s="45"/>
      <c r="AE13" s="45"/>
      <c r="AF13" s="45"/>
      <c r="AG13" s="45"/>
      <c r="AH13" s="45"/>
      <c r="AI13" s="45"/>
    </row>
    <row r="14" spans="1:35" s="150" customFormat="1" outlineLevel="1" collapsed="1" x14ac:dyDescent="0.2">
      <c r="A14" s="185"/>
      <c r="B14" s="66"/>
      <c r="C14" s="116" t="s">
        <v>1085</v>
      </c>
      <c r="D14" s="186"/>
      <c r="E14" s="66"/>
      <c r="F14" s="64"/>
      <c r="G14" s="39"/>
      <c r="H14" s="39"/>
      <c r="I14" s="39"/>
      <c r="J14" s="39"/>
      <c r="K14" s="39"/>
      <c r="L14" s="49"/>
      <c r="M14" s="187"/>
      <c r="N14" s="188">
        <v>1</v>
      </c>
      <c r="O14" s="189"/>
      <c r="P14" s="190"/>
      <c r="Q14" s="44"/>
      <c r="R14" s="43"/>
      <c r="S14" s="44"/>
      <c r="T14" s="43"/>
      <c r="U14" s="44"/>
      <c r="V14" s="44"/>
      <c r="W14" s="45"/>
      <c r="X14" s="45"/>
      <c r="Y14" s="45"/>
      <c r="Z14" s="45"/>
      <c r="AA14" s="45"/>
      <c r="AB14" s="45"/>
      <c r="AC14" s="45"/>
      <c r="AD14" s="45"/>
      <c r="AE14" s="45"/>
      <c r="AF14" s="45"/>
      <c r="AG14" s="45"/>
      <c r="AH14" s="45"/>
      <c r="AI14" s="45"/>
    </row>
    <row r="15" spans="1:35" s="36" customFormat="1" ht="25.5" hidden="1" outlineLevel="2" x14ac:dyDescent="0.2">
      <c r="A15" s="27" t="s">
        <v>509</v>
      </c>
      <c r="B15" s="28" t="s">
        <v>145</v>
      </c>
      <c r="C15" s="89" t="s">
        <v>1012</v>
      </c>
      <c r="D15" s="29" t="s">
        <v>25</v>
      </c>
      <c r="E15" s="28" t="s">
        <v>26</v>
      </c>
      <c r="F15" s="30">
        <v>2</v>
      </c>
      <c r="G15" s="28" t="s">
        <v>498</v>
      </c>
      <c r="H15" s="58" t="s">
        <v>618</v>
      </c>
      <c r="I15" s="58" t="s">
        <v>920</v>
      </c>
      <c r="J15" s="66" t="s">
        <v>921</v>
      </c>
      <c r="K15" s="39">
        <v>601410</v>
      </c>
      <c r="L15" s="39" t="s">
        <v>922</v>
      </c>
      <c r="M15" s="32">
        <v>2</v>
      </c>
      <c r="N15" s="33">
        <v>1</v>
      </c>
      <c r="O15" s="34">
        <f>M15*N15</f>
        <v>2</v>
      </c>
      <c r="P15" s="35" t="s">
        <v>12</v>
      </c>
      <c r="Q15" s="34">
        <f>IF(P15="Y",O15,0)</f>
        <v>0</v>
      </c>
      <c r="R15" s="35" t="s">
        <v>12</v>
      </c>
      <c r="S15" s="34">
        <v>0</v>
      </c>
      <c r="T15" s="35" t="s">
        <v>12</v>
      </c>
      <c r="U15" s="34">
        <v>0</v>
      </c>
      <c r="V15" s="34">
        <f>O15+Q15+S15+U15</f>
        <v>2</v>
      </c>
    </row>
    <row r="16" spans="1:35" s="45" customFormat="1" ht="25.5" hidden="1" outlineLevel="2" x14ac:dyDescent="0.2">
      <c r="A16" s="27" t="s">
        <v>144</v>
      </c>
      <c r="B16" s="28" t="s">
        <v>615</v>
      </c>
      <c r="C16" s="89" t="s">
        <v>1012</v>
      </c>
      <c r="D16" s="29" t="s">
        <v>15</v>
      </c>
      <c r="E16" s="28" t="s">
        <v>16</v>
      </c>
      <c r="F16" s="30">
        <v>2</v>
      </c>
      <c r="G16" s="28" t="s">
        <v>135</v>
      </c>
      <c r="H16" s="28" t="s">
        <v>602</v>
      </c>
      <c r="I16" s="28" t="s">
        <v>616</v>
      </c>
      <c r="J16" s="28" t="s">
        <v>137</v>
      </c>
      <c r="K16" s="31">
        <v>502230</v>
      </c>
      <c r="L16" s="29" t="s">
        <v>875</v>
      </c>
      <c r="M16" s="32">
        <v>2</v>
      </c>
      <c r="N16" s="33">
        <v>1</v>
      </c>
      <c r="O16" s="34">
        <f>M16*N16</f>
        <v>2</v>
      </c>
      <c r="P16" s="35" t="s">
        <v>12</v>
      </c>
      <c r="Q16" s="34">
        <f>IF(P16="Y",O16,0)</f>
        <v>0</v>
      </c>
      <c r="R16" s="35" t="s">
        <v>12</v>
      </c>
      <c r="S16" s="34">
        <v>0</v>
      </c>
      <c r="T16" s="35" t="s">
        <v>12</v>
      </c>
      <c r="U16" s="34">
        <v>0</v>
      </c>
      <c r="V16" s="34">
        <f>O16+Q16+S16+U16</f>
        <v>2</v>
      </c>
      <c r="W16" s="36"/>
      <c r="X16" s="36"/>
      <c r="Y16" s="36"/>
      <c r="Z16" s="36"/>
      <c r="AA16" s="36"/>
      <c r="AB16" s="36"/>
      <c r="AC16" s="36"/>
      <c r="AD16" s="36"/>
      <c r="AE16" s="36"/>
      <c r="AF16" s="36"/>
      <c r="AG16" s="36"/>
      <c r="AH16" s="36"/>
      <c r="AI16" s="36"/>
    </row>
    <row r="17" spans="1:34" s="45" customFormat="1" hidden="1" outlineLevel="2" x14ac:dyDescent="0.2">
      <c r="A17" s="27" t="s">
        <v>13</v>
      </c>
      <c r="B17" s="28" t="s">
        <v>14</v>
      </c>
      <c r="C17" s="89" t="s">
        <v>1012</v>
      </c>
      <c r="D17" s="29" t="s">
        <v>15</v>
      </c>
      <c r="E17" s="28" t="s">
        <v>16</v>
      </c>
      <c r="F17" s="30">
        <v>2</v>
      </c>
      <c r="G17" s="28" t="s">
        <v>11</v>
      </c>
      <c r="H17" s="28" t="s">
        <v>612</v>
      </c>
      <c r="I17" s="28" t="s">
        <v>617</v>
      </c>
      <c r="J17" s="28" t="s">
        <v>608</v>
      </c>
      <c r="K17" s="31">
        <v>152200</v>
      </c>
      <c r="L17" s="29" t="s">
        <v>875</v>
      </c>
      <c r="M17" s="32">
        <v>2</v>
      </c>
      <c r="N17" s="33">
        <v>1</v>
      </c>
      <c r="O17" s="34">
        <f>M17*N17</f>
        <v>2</v>
      </c>
      <c r="P17" s="35" t="s">
        <v>12</v>
      </c>
      <c r="Q17" s="34">
        <f>IF(P17="Y",O17,0)</f>
        <v>0</v>
      </c>
      <c r="R17" s="35" t="s">
        <v>12</v>
      </c>
      <c r="S17" s="34">
        <v>0</v>
      </c>
      <c r="T17" s="35" t="s">
        <v>12</v>
      </c>
      <c r="U17" s="34">
        <v>0</v>
      </c>
      <c r="V17" s="34">
        <f>O17+Q17+S17+U17</f>
        <v>2</v>
      </c>
      <c r="W17" s="36"/>
      <c r="X17" s="36"/>
      <c r="Y17" s="36"/>
      <c r="Z17" s="36"/>
      <c r="AA17" s="36"/>
      <c r="AB17" s="36"/>
      <c r="AC17" s="36"/>
      <c r="AD17" s="36"/>
      <c r="AE17" s="36"/>
      <c r="AF17" s="36"/>
      <c r="AG17" s="36"/>
      <c r="AH17" s="36"/>
    </row>
    <row r="18" spans="1:34" s="248" customFormat="1" outlineLevel="1" collapsed="1" x14ac:dyDescent="0.2">
      <c r="A18" s="237"/>
      <c r="B18" s="238"/>
      <c r="C18" s="239" t="s">
        <v>1086</v>
      </c>
      <c r="D18" s="240"/>
      <c r="E18" s="238"/>
      <c r="F18" s="241"/>
      <c r="G18" s="238"/>
      <c r="H18" s="238"/>
      <c r="I18" s="238"/>
      <c r="J18" s="238"/>
      <c r="K18" s="242"/>
      <c r="L18" s="240"/>
      <c r="M18" s="243"/>
      <c r="N18" s="244">
        <v>3</v>
      </c>
      <c r="O18" s="245"/>
      <c r="P18" s="246"/>
      <c r="Q18" s="245"/>
      <c r="R18" s="246"/>
      <c r="S18" s="245"/>
      <c r="T18" s="246"/>
      <c r="U18" s="245"/>
      <c r="V18" s="245"/>
      <c r="W18" s="247"/>
      <c r="X18" s="247"/>
      <c r="Y18" s="247"/>
      <c r="Z18" s="247"/>
      <c r="AA18" s="247"/>
      <c r="AB18" s="247"/>
      <c r="AC18" s="247"/>
      <c r="AD18" s="247"/>
      <c r="AE18" s="247"/>
      <c r="AF18" s="247"/>
      <c r="AG18" s="247"/>
      <c r="AH18" s="247"/>
    </row>
    <row r="19" spans="1:34" s="36" customFormat="1" ht="25.5" hidden="1" outlineLevel="2" x14ac:dyDescent="0.2">
      <c r="A19" s="27" t="s">
        <v>516</v>
      </c>
      <c r="B19" s="89" t="s">
        <v>517</v>
      </c>
      <c r="C19" s="89" t="s">
        <v>1013</v>
      </c>
      <c r="D19" s="29" t="s">
        <v>15</v>
      </c>
      <c r="E19" s="90" t="s">
        <v>16</v>
      </c>
      <c r="F19" s="30">
        <v>2</v>
      </c>
      <c r="G19" s="28" t="s">
        <v>498</v>
      </c>
      <c r="H19" s="92" t="s">
        <v>581</v>
      </c>
      <c r="I19" s="93" t="s">
        <v>619</v>
      </c>
      <c r="J19" s="39" t="s">
        <v>620</v>
      </c>
      <c r="K19" s="94">
        <v>601210</v>
      </c>
      <c r="L19" s="94" t="s">
        <v>5</v>
      </c>
      <c r="M19" s="32">
        <v>1</v>
      </c>
      <c r="N19" s="33">
        <v>1</v>
      </c>
      <c r="O19" s="34">
        <f>M19*N19</f>
        <v>1</v>
      </c>
      <c r="P19" s="35" t="s">
        <v>12</v>
      </c>
      <c r="Q19" s="34">
        <f>IF(P19="Y",O19,0)</f>
        <v>0</v>
      </c>
      <c r="R19" s="35" t="s">
        <v>12</v>
      </c>
      <c r="S19" s="34">
        <v>0</v>
      </c>
      <c r="T19" s="35" t="s">
        <v>12</v>
      </c>
      <c r="U19" s="34">
        <v>0</v>
      </c>
      <c r="V19" s="34">
        <f>O19+Q19+S19+U19</f>
        <v>1</v>
      </c>
    </row>
    <row r="20" spans="1:34" s="36" customFormat="1" outlineLevel="1" collapsed="1" x14ac:dyDescent="0.2">
      <c r="A20" s="27"/>
      <c r="B20" s="89"/>
      <c r="C20" s="116" t="s">
        <v>1087</v>
      </c>
      <c r="D20" s="29"/>
      <c r="E20" s="90"/>
      <c r="F20" s="30"/>
      <c r="G20" s="28"/>
      <c r="H20" s="92"/>
      <c r="I20" s="93"/>
      <c r="J20" s="39"/>
      <c r="K20" s="94"/>
      <c r="L20" s="94"/>
      <c r="M20" s="32"/>
      <c r="N20" s="33">
        <v>1</v>
      </c>
      <c r="O20" s="34"/>
      <c r="P20" s="35"/>
      <c r="Q20" s="34"/>
      <c r="R20" s="35"/>
      <c r="S20" s="34"/>
      <c r="T20" s="35"/>
      <c r="U20" s="34"/>
      <c r="V20" s="34"/>
    </row>
    <row r="21" spans="1:34" s="36" customFormat="1" ht="38.25" hidden="1" outlineLevel="2" x14ac:dyDescent="0.2">
      <c r="A21" s="31" t="s">
        <v>485</v>
      </c>
      <c r="B21" s="28" t="s">
        <v>486</v>
      </c>
      <c r="C21" s="89" t="s">
        <v>1014</v>
      </c>
      <c r="D21" s="29" t="s">
        <v>15</v>
      </c>
      <c r="E21" s="28" t="s">
        <v>16</v>
      </c>
      <c r="F21" s="30">
        <v>2</v>
      </c>
      <c r="G21" s="28" t="s">
        <v>789</v>
      </c>
      <c r="H21" s="28" t="s">
        <v>241</v>
      </c>
      <c r="I21" s="28" t="s">
        <v>487</v>
      </c>
      <c r="J21" s="28" t="s">
        <v>488</v>
      </c>
      <c r="K21" s="31">
        <v>405500</v>
      </c>
      <c r="L21" s="29" t="s">
        <v>957</v>
      </c>
      <c r="M21" s="32">
        <v>1</v>
      </c>
      <c r="N21" s="33">
        <v>1</v>
      </c>
      <c r="O21" s="34">
        <f>M21*N21</f>
        <v>1</v>
      </c>
      <c r="P21" s="35" t="s">
        <v>12</v>
      </c>
      <c r="Q21" s="34">
        <f>IF(P21="Y",O21,0)</f>
        <v>0</v>
      </c>
      <c r="R21" s="35" t="s">
        <v>12</v>
      </c>
      <c r="S21" s="34">
        <v>0</v>
      </c>
      <c r="T21" s="35" t="s">
        <v>76</v>
      </c>
      <c r="U21" s="34">
        <v>1</v>
      </c>
      <c r="V21" s="34">
        <f>O21+Q21+S21+U21</f>
        <v>2</v>
      </c>
    </row>
    <row r="22" spans="1:34" s="36" customFormat="1" outlineLevel="1" collapsed="1" x14ac:dyDescent="0.2">
      <c r="A22" s="31"/>
      <c r="B22" s="28"/>
      <c r="C22" s="116" t="s">
        <v>1088</v>
      </c>
      <c r="D22" s="29"/>
      <c r="E22" s="28"/>
      <c r="F22" s="30"/>
      <c r="G22" s="28"/>
      <c r="H22" s="28"/>
      <c r="I22" s="28"/>
      <c r="J22" s="28"/>
      <c r="K22" s="31"/>
      <c r="L22" s="29"/>
      <c r="M22" s="32"/>
      <c r="N22" s="33">
        <v>1</v>
      </c>
      <c r="O22" s="34"/>
      <c r="P22" s="35"/>
      <c r="Q22" s="34"/>
      <c r="R22" s="35"/>
      <c r="S22" s="34"/>
      <c r="T22" s="35"/>
      <c r="U22" s="34"/>
      <c r="V22" s="34"/>
    </row>
    <row r="23" spans="1:34" s="36" customFormat="1" ht="25.5" hidden="1" outlineLevel="2" x14ac:dyDescent="0.2">
      <c r="A23" s="27" t="s">
        <v>518</v>
      </c>
      <c r="B23" s="89" t="s">
        <v>519</v>
      </c>
      <c r="C23" s="89" t="s">
        <v>519</v>
      </c>
      <c r="D23" s="29" t="s">
        <v>15</v>
      </c>
      <c r="E23" s="90" t="s">
        <v>16</v>
      </c>
      <c r="F23" s="30">
        <v>2</v>
      </c>
      <c r="G23" s="28" t="s">
        <v>498</v>
      </c>
      <c r="H23" s="93" t="s">
        <v>618</v>
      </c>
      <c r="I23" s="93" t="s">
        <v>621</v>
      </c>
      <c r="J23" s="66" t="s">
        <v>923</v>
      </c>
      <c r="K23" s="94">
        <v>601473</v>
      </c>
      <c r="L23" s="94" t="s">
        <v>857</v>
      </c>
      <c r="M23" s="32">
        <v>1</v>
      </c>
      <c r="N23" s="33">
        <v>1</v>
      </c>
      <c r="O23" s="34">
        <f>M23*N23</f>
        <v>1</v>
      </c>
      <c r="P23" s="35" t="s">
        <v>12</v>
      </c>
      <c r="Q23" s="34">
        <f>IF(P23="Y",O23,0)</f>
        <v>0</v>
      </c>
      <c r="R23" s="35" t="s">
        <v>12</v>
      </c>
      <c r="S23" s="34">
        <v>0</v>
      </c>
      <c r="T23" s="35" t="s">
        <v>12</v>
      </c>
      <c r="U23" s="34">
        <v>0</v>
      </c>
      <c r="V23" s="34">
        <f>O23+Q23+S23+U23</f>
        <v>1</v>
      </c>
    </row>
    <row r="24" spans="1:34" s="36" customFormat="1" outlineLevel="1" collapsed="1" x14ac:dyDescent="0.2">
      <c r="A24" s="27"/>
      <c r="B24" s="89"/>
      <c r="C24" s="116" t="s">
        <v>961</v>
      </c>
      <c r="D24" s="29"/>
      <c r="E24" s="90"/>
      <c r="F24" s="30"/>
      <c r="G24" s="28"/>
      <c r="H24" s="93"/>
      <c r="I24" s="93"/>
      <c r="J24" s="66"/>
      <c r="K24" s="94"/>
      <c r="L24" s="94"/>
      <c r="M24" s="32"/>
      <c r="N24" s="33">
        <v>1</v>
      </c>
      <c r="O24" s="34"/>
      <c r="P24" s="35"/>
      <c r="Q24" s="34"/>
      <c r="R24" s="35"/>
      <c r="S24" s="34"/>
      <c r="T24" s="35"/>
      <c r="U24" s="34"/>
      <c r="V24" s="34"/>
    </row>
    <row r="25" spans="1:34" s="36" customFormat="1" ht="38.25" hidden="1" outlineLevel="2" x14ac:dyDescent="0.2">
      <c r="A25" s="31" t="s">
        <v>461</v>
      </c>
      <c r="B25" s="28" t="s">
        <v>462</v>
      </c>
      <c r="C25" s="89" t="s">
        <v>1015</v>
      </c>
      <c r="D25" s="29" t="s">
        <v>463</v>
      </c>
      <c r="E25" s="28" t="s">
        <v>464</v>
      </c>
      <c r="F25" s="30">
        <v>2</v>
      </c>
      <c r="G25" s="28" t="s">
        <v>789</v>
      </c>
      <c r="H25" s="28" t="s">
        <v>241</v>
      </c>
      <c r="I25" s="28" t="s">
        <v>465</v>
      </c>
      <c r="J25" s="28" t="s">
        <v>466</v>
      </c>
      <c r="K25" s="28" t="s">
        <v>835</v>
      </c>
      <c r="L25" s="29" t="s">
        <v>957</v>
      </c>
      <c r="M25" s="32">
        <v>1</v>
      </c>
      <c r="N25" s="33">
        <v>1</v>
      </c>
      <c r="O25" s="34">
        <f>M25*N25</f>
        <v>1</v>
      </c>
      <c r="P25" s="35" t="s">
        <v>12</v>
      </c>
      <c r="Q25" s="34">
        <f>IF(P25="Y",O25,0)</f>
        <v>0</v>
      </c>
      <c r="R25" s="35" t="s">
        <v>12</v>
      </c>
      <c r="S25" s="34">
        <v>0</v>
      </c>
      <c r="T25" s="35" t="s">
        <v>12</v>
      </c>
      <c r="U25" s="34">
        <v>0</v>
      </c>
      <c r="V25" s="34">
        <f>O25+Q25+S25+U25</f>
        <v>1</v>
      </c>
    </row>
    <row r="26" spans="1:34" s="36" customFormat="1" outlineLevel="1" collapsed="1" x14ac:dyDescent="0.2">
      <c r="A26" s="31"/>
      <c r="B26" s="28"/>
      <c r="C26" s="116" t="s">
        <v>1089</v>
      </c>
      <c r="D26" s="29"/>
      <c r="E26" s="28"/>
      <c r="F26" s="30"/>
      <c r="G26" s="28"/>
      <c r="H26" s="28"/>
      <c r="I26" s="28"/>
      <c r="J26" s="28"/>
      <c r="K26" s="28"/>
      <c r="L26" s="29"/>
      <c r="M26" s="32"/>
      <c r="N26" s="33">
        <v>1</v>
      </c>
      <c r="O26" s="34"/>
      <c r="P26" s="35"/>
      <c r="Q26" s="34"/>
      <c r="R26" s="35"/>
      <c r="S26" s="34"/>
      <c r="T26" s="35"/>
      <c r="U26" s="34"/>
      <c r="V26" s="34"/>
    </row>
    <row r="27" spans="1:34" s="36" customFormat="1" ht="25.5" hidden="1" outlineLevel="2" x14ac:dyDescent="0.2">
      <c r="A27" s="31" t="s">
        <v>390</v>
      </c>
      <c r="B27" s="28" t="s">
        <v>391</v>
      </c>
      <c r="C27" s="89" t="s">
        <v>1016</v>
      </c>
      <c r="D27" s="29" t="s">
        <v>235</v>
      </c>
      <c r="E27" s="28" t="s">
        <v>236</v>
      </c>
      <c r="F27" s="30">
        <v>1</v>
      </c>
      <c r="G27" s="47" t="s">
        <v>789</v>
      </c>
      <c r="H27" s="28" t="s">
        <v>392</v>
      </c>
      <c r="I27" s="28" t="s">
        <v>393</v>
      </c>
      <c r="J27" s="28" t="s">
        <v>394</v>
      </c>
      <c r="K27" s="28">
        <v>409155</v>
      </c>
      <c r="L27" s="29" t="s">
        <v>957</v>
      </c>
      <c r="M27" s="32">
        <v>1</v>
      </c>
      <c r="N27" s="33">
        <v>1</v>
      </c>
      <c r="O27" s="34">
        <f>M27*N27</f>
        <v>1</v>
      </c>
      <c r="P27" s="35" t="s">
        <v>12</v>
      </c>
      <c r="Q27" s="34">
        <f>IF(P27="Y",O27,0)</f>
        <v>0</v>
      </c>
      <c r="R27" s="35" t="s">
        <v>12</v>
      </c>
      <c r="S27" s="34">
        <v>0</v>
      </c>
      <c r="T27" s="35" t="s">
        <v>12</v>
      </c>
      <c r="U27" s="34">
        <v>0</v>
      </c>
      <c r="V27" s="34">
        <f>O27+Q27+S27+U27</f>
        <v>1</v>
      </c>
    </row>
    <row r="28" spans="1:34" s="36" customFormat="1" outlineLevel="1" collapsed="1" x14ac:dyDescent="0.2">
      <c r="A28" s="31"/>
      <c r="B28" s="28"/>
      <c r="C28" s="116" t="s">
        <v>1090</v>
      </c>
      <c r="D28" s="29"/>
      <c r="E28" s="28"/>
      <c r="F28" s="30"/>
      <c r="G28" s="47"/>
      <c r="H28" s="28"/>
      <c r="I28" s="28"/>
      <c r="J28" s="28"/>
      <c r="K28" s="28"/>
      <c r="L28" s="29"/>
      <c r="M28" s="32"/>
      <c r="N28" s="33">
        <v>1</v>
      </c>
      <c r="O28" s="34"/>
      <c r="P28" s="35"/>
      <c r="Q28" s="34"/>
      <c r="R28" s="35"/>
      <c r="S28" s="34"/>
      <c r="T28" s="35"/>
      <c r="U28" s="34"/>
      <c r="V28" s="34"/>
    </row>
    <row r="29" spans="1:34" s="36" customFormat="1" ht="38.25" hidden="1" outlineLevel="2" x14ac:dyDescent="0.2">
      <c r="A29" s="31" t="s">
        <v>301</v>
      </c>
      <c r="B29" s="28" t="s">
        <v>302</v>
      </c>
      <c r="C29" s="89" t="s">
        <v>1017</v>
      </c>
      <c r="D29" s="29" t="s">
        <v>235</v>
      </c>
      <c r="E29" s="28" t="s">
        <v>236</v>
      </c>
      <c r="F29" s="30">
        <v>4</v>
      </c>
      <c r="G29" s="47" t="s">
        <v>789</v>
      </c>
      <c r="H29" s="28" t="s">
        <v>241</v>
      </c>
      <c r="I29" s="28" t="s">
        <v>303</v>
      </c>
      <c r="J29" s="28" t="s">
        <v>304</v>
      </c>
      <c r="K29" s="31">
        <v>408200</v>
      </c>
      <c r="L29" s="29" t="s">
        <v>957</v>
      </c>
      <c r="M29" s="32">
        <v>1</v>
      </c>
      <c r="N29" s="33">
        <v>1</v>
      </c>
      <c r="O29" s="34">
        <f>M29*N29</f>
        <v>1</v>
      </c>
      <c r="P29" s="35" t="s">
        <v>12</v>
      </c>
      <c r="Q29" s="34">
        <f>IF(P29="Y",O29,0)</f>
        <v>0</v>
      </c>
      <c r="R29" s="35" t="s">
        <v>12</v>
      </c>
      <c r="S29" s="34">
        <v>0</v>
      </c>
      <c r="T29" s="35" t="s">
        <v>12</v>
      </c>
      <c r="U29" s="34">
        <v>0</v>
      </c>
      <c r="V29" s="34">
        <f>O29+Q29+S29+U29</f>
        <v>1</v>
      </c>
    </row>
    <row r="30" spans="1:34" s="36" customFormat="1" outlineLevel="1" collapsed="1" x14ac:dyDescent="0.2">
      <c r="A30" s="31"/>
      <c r="B30" s="28"/>
      <c r="C30" s="116" t="s">
        <v>1091</v>
      </c>
      <c r="D30" s="29"/>
      <c r="E30" s="28"/>
      <c r="F30" s="30"/>
      <c r="G30" s="47"/>
      <c r="H30" s="28"/>
      <c r="I30" s="28"/>
      <c r="J30" s="28"/>
      <c r="K30" s="31"/>
      <c r="L30" s="29"/>
      <c r="M30" s="32"/>
      <c r="N30" s="33">
        <v>1</v>
      </c>
      <c r="O30" s="34"/>
      <c r="P30" s="35"/>
      <c r="Q30" s="34"/>
      <c r="R30" s="35"/>
      <c r="S30" s="34"/>
      <c r="T30" s="35"/>
      <c r="U30" s="34"/>
      <c r="V30" s="34"/>
    </row>
    <row r="31" spans="1:34" s="36" customFormat="1" ht="25.5" hidden="1" outlineLevel="2" x14ac:dyDescent="0.2">
      <c r="A31" s="31" t="s">
        <v>250</v>
      </c>
      <c r="B31" s="28" t="s">
        <v>251</v>
      </c>
      <c r="C31" s="89" t="s">
        <v>1018</v>
      </c>
      <c r="D31" s="29" t="s">
        <v>235</v>
      </c>
      <c r="E31" s="28" t="s">
        <v>236</v>
      </c>
      <c r="F31" s="30">
        <v>2</v>
      </c>
      <c r="G31" s="47" t="s">
        <v>789</v>
      </c>
      <c r="H31" s="39" t="s">
        <v>797</v>
      </c>
      <c r="I31" s="28" t="s">
        <v>252</v>
      </c>
      <c r="J31" s="28" t="s">
        <v>383</v>
      </c>
      <c r="K31" s="31" t="s">
        <v>622</v>
      </c>
      <c r="L31" s="29" t="s">
        <v>875</v>
      </c>
      <c r="M31" s="32">
        <v>1</v>
      </c>
      <c r="N31" s="33">
        <v>0.4</v>
      </c>
      <c r="O31" s="34">
        <f>M31*N31</f>
        <v>0.4</v>
      </c>
      <c r="P31" s="35" t="s">
        <v>12</v>
      </c>
      <c r="Q31" s="34">
        <f>IF(P31="Y",O31,0)</f>
        <v>0</v>
      </c>
      <c r="R31" s="35" t="s">
        <v>12</v>
      </c>
      <c r="S31" s="34">
        <v>0</v>
      </c>
      <c r="T31" s="35" t="s">
        <v>12</v>
      </c>
      <c r="U31" s="34">
        <v>0</v>
      </c>
      <c r="V31" s="34">
        <f>O31+Q31+S31+U31</f>
        <v>0.4</v>
      </c>
    </row>
    <row r="32" spans="1:34" s="36" customFormat="1" ht="25.5" hidden="1" outlineLevel="2" x14ac:dyDescent="0.2">
      <c r="A32" s="31" t="s">
        <v>295</v>
      </c>
      <c r="B32" s="28" t="s">
        <v>251</v>
      </c>
      <c r="C32" s="89" t="s">
        <v>1018</v>
      </c>
      <c r="D32" s="29" t="s">
        <v>235</v>
      </c>
      <c r="E32" s="28" t="s">
        <v>236</v>
      </c>
      <c r="F32" s="30">
        <v>2</v>
      </c>
      <c r="G32" s="47" t="s">
        <v>789</v>
      </c>
      <c r="H32" s="39" t="s">
        <v>797</v>
      </c>
      <c r="I32" s="28" t="s">
        <v>299</v>
      </c>
      <c r="J32" s="28" t="s">
        <v>300</v>
      </c>
      <c r="K32" s="28">
        <v>403900</v>
      </c>
      <c r="L32" s="29" t="s">
        <v>875</v>
      </c>
      <c r="M32" s="32">
        <v>1</v>
      </c>
      <c r="N32" s="33">
        <v>0.2</v>
      </c>
      <c r="O32" s="34">
        <f>M32*N32</f>
        <v>0.2</v>
      </c>
      <c r="P32" s="35" t="s">
        <v>12</v>
      </c>
      <c r="Q32" s="34">
        <f>IF(P32="Y",O32,0)</f>
        <v>0</v>
      </c>
      <c r="R32" s="35" t="s">
        <v>12</v>
      </c>
      <c r="S32" s="34">
        <v>0</v>
      </c>
      <c r="T32" s="35" t="s">
        <v>12</v>
      </c>
      <c r="U32" s="34">
        <v>0</v>
      </c>
      <c r="V32" s="34">
        <f>O32+Q32+S32+U32</f>
        <v>0.2</v>
      </c>
    </row>
    <row r="33" spans="1:35" s="36" customFormat="1" ht="89.25" hidden="1" outlineLevel="2" x14ac:dyDescent="0.2">
      <c r="A33" s="31" t="s">
        <v>382</v>
      </c>
      <c r="B33" s="55" t="s">
        <v>251</v>
      </c>
      <c r="C33" s="89" t="s">
        <v>1018</v>
      </c>
      <c r="D33" s="56" t="s">
        <v>235</v>
      </c>
      <c r="E33" s="55" t="s">
        <v>236</v>
      </c>
      <c r="F33" s="57">
        <v>2</v>
      </c>
      <c r="G33" s="54" t="s">
        <v>789</v>
      </c>
      <c r="H33" s="192" t="s">
        <v>797</v>
      </c>
      <c r="I33" s="192" t="s">
        <v>951</v>
      </c>
      <c r="J33" s="192" t="s">
        <v>383</v>
      </c>
      <c r="K33" s="58">
        <v>403600</v>
      </c>
      <c r="L33" s="196" t="s">
        <v>943</v>
      </c>
      <c r="M33" s="32">
        <v>1</v>
      </c>
      <c r="N33" s="33">
        <v>0.4</v>
      </c>
      <c r="O33" s="34">
        <f>M33*N33</f>
        <v>0.4</v>
      </c>
      <c r="P33" s="35" t="s">
        <v>12</v>
      </c>
      <c r="Q33" s="34">
        <f>IF(P33="Y",O33,0)</f>
        <v>0</v>
      </c>
      <c r="R33" s="35" t="s">
        <v>12</v>
      </c>
      <c r="S33" s="34">
        <v>0</v>
      </c>
      <c r="T33" s="35" t="s">
        <v>12</v>
      </c>
      <c r="U33" s="34">
        <v>0</v>
      </c>
      <c r="V33" s="34">
        <f>O33+Q33+S33+U33</f>
        <v>0.4</v>
      </c>
    </row>
    <row r="34" spans="1:35" s="36" customFormat="1" outlineLevel="1" collapsed="1" x14ac:dyDescent="0.2">
      <c r="A34" s="31"/>
      <c r="B34" s="113"/>
      <c r="C34" s="116" t="s">
        <v>1092</v>
      </c>
      <c r="D34" s="46"/>
      <c r="E34" s="113"/>
      <c r="F34" s="117"/>
      <c r="G34" s="115"/>
      <c r="H34" s="118"/>
      <c r="I34" s="118"/>
      <c r="J34" s="118"/>
      <c r="K34" s="58"/>
      <c r="L34" s="119"/>
      <c r="M34" s="32"/>
      <c r="N34" s="33">
        <v>1</v>
      </c>
      <c r="O34" s="34"/>
      <c r="P34" s="35"/>
      <c r="Q34" s="34"/>
      <c r="R34" s="35"/>
      <c r="S34" s="34"/>
      <c r="T34" s="35"/>
      <c r="U34" s="34"/>
      <c r="V34" s="34"/>
    </row>
    <row r="35" spans="1:35" s="36" customFormat="1" ht="38.25" hidden="1" outlineLevel="2" x14ac:dyDescent="0.2">
      <c r="A35" s="31" t="s">
        <v>321</v>
      </c>
      <c r="B35" s="28" t="s">
        <v>322</v>
      </c>
      <c r="C35" s="89" t="s">
        <v>1019</v>
      </c>
      <c r="D35" s="29" t="s">
        <v>235</v>
      </c>
      <c r="E35" s="28" t="s">
        <v>236</v>
      </c>
      <c r="F35" s="30">
        <v>2</v>
      </c>
      <c r="G35" s="28" t="s">
        <v>789</v>
      </c>
      <c r="H35" s="28" t="s">
        <v>241</v>
      </c>
      <c r="I35" s="28" t="s">
        <v>292</v>
      </c>
      <c r="J35" s="28" t="s">
        <v>570</v>
      </c>
      <c r="K35" s="31">
        <v>407002</v>
      </c>
      <c r="L35" s="29" t="s">
        <v>957</v>
      </c>
      <c r="M35" s="32">
        <v>1</v>
      </c>
      <c r="N35" s="33">
        <v>0.47</v>
      </c>
      <c r="O35" s="34">
        <f>M35*N35</f>
        <v>0.47</v>
      </c>
      <c r="P35" s="35" t="s">
        <v>12</v>
      </c>
      <c r="Q35" s="34">
        <f>IF(P35="Y",O35,0)</f>
        <v>0</v>
      </c>
      <c r="R35" s="35" t="s">
        <v>12</v>
      </c>
      <c r="S35" s="34">
        <v>0</v>
      </c>
      <c r="T35" s="35" t="s">
        <v>12</v>
      </c>
      <c r="U35" s="34">
        <v>0</v>
      </c>
      <c r="V35" s="34">
        <f>O35+Q35+S35+U35</f>
        <v>0.47</v>
      </c>
    </row>
    <row r="36" spans="1:35" s="36" customFormat="1" ht="38.25" hidden="1" outlineLevel="2" x14ac:dyDescent="0.2">
      <c r="A36" s="31" t="s">
        <v>396</v>
      </c>
      <c r="B36" s="28" t="s">
        <v>322</v>
      </c>
      <c r="C36" s="89" t="s">
        <v>1019</v>
      </c>
      <c r="D36" s="29" t="s">
        <v>235</v>
      </c>
      <c r="E36" s="28" t="s">
        <v>236</v>
      </c>
      <c r="F36" s="30">
        <v>2</v>
      </c>
      <c r="G36" s="28" t="s">
        <v>789</v>
      </c>
      <c r="H36" s="28" t="s">
        <v>241</v>
      </c>
      <c r="I36" s="28" t="s">
        <v>577</v>
      </c>
      <c r="J36" s="28" t="s">
        <v>572</v>
      </c>
      <c r="K36" s="28" t="s">
        <v>827</v>
      </c>
      <c r="L36" s="29" t="s">
        <v>957</v>
      </c>
      <c r="M36" s="32">
        <v>1</v>
      </c>
      <c r="N36" s="33">
        <v>0.53</v>
      </c>
      <c r="O36" s="34">
        <f>M36*N36</f>
        <v>0.53</v>
      </c>
      <c r="P36" s="35" t="s">
        <v>12</v>
      </c>
      <c r="Q36" s="34">
        <f>IF(P36="Y",O36,0)</f>
        <v>0</v>
      </c>
      <c r="R36" s="35" t="s">
        <v>12</v>
      </c>
      <c r="S36" s="34">
        <v>0</v>
      </c>
      <c r="T36" s="35" t="s">
        <v>12</v>
      </c>
      <c r="U36" s="34">
        <v>0</v>
      </c>
      <c r="V36" s="34">
        <f>O36+Q36+S36+U36</f>
        <v>0.53</v>
      </c>
    </row>
    <row r="37" spans="1:35" s="36" customFormat="1" outlineLevel="1" collapsed="1" x14ac:dyDescent="0.2">
      <c r="A37" s="31"/>
      <c r="B37" s="28"/>
      <c r="C37" s="116" t="s">
        <v>1093</v>
      </c>
      <c r="D37" s="29"/>
      <c r="E37" s="28"/>
      <c r="F37" s="30"/>
      <c r="G37" s="28"/>
      <c r="H37" s="28"/>
      <c r="I37" s="28"/>
      <c r="J37" s="28"/>
      <c r="K37" s="28"/>
      <c r="L37" s="29"/>
      <c r="M37" s="32"/>
      <c r="N37" s="33">
        <v>1</v>
      </c>
      <c r="O37" s="34"/>
      <c r="P37" s="35"/>
      <c r="Q37" s="34"/>
      <c r="R37" s="35"/>
      <c r="S37" s="34"/>
      <c r="T37" s="35"/>
      <c r="U37" s="34"/>
      <c r="V37" s="34"/>
    </row>
    <row r="38" spans="1:35" s="36" customFormat="1" ht="25.5" hidden="1" outlineLevel="2" x14ac:dyDescent="0.2">
      <c r="A38" s="31" t="s">
        <v>330</v>
      </c>
      <c r="B38" s="28" t="s">
        <v>331</v>
      </c>
      <c r="C38" s="89" t="s">
        <v>1020</v>
      </c>
      <c r="D38" s="29" t="s">
        <v>235</v>
      </c>
      <c r="E38" s="28" t="s">
        <v>236</v>
      </c>
      <c r="F38" s="30">
        <v>2</v>
      </c>
      <c r="G38" s="47" t="s">
        <v>789</v>
      </c>
      <c r="H38" s="39" t="s">
        <v>797</v>
      </c>
      <c r="I38" s="28" t="s">
        <v>332</v>
      </c>
      <c r="J38" s="28" t="s">
        <v>576</v>
      </c>
      <c r="K38" s="31">
        <v>403100</v>
      </c>
      <c r="L38" s="29" t="s">
        <v>875</v>
      </c>
      <c r="M38" s="32">
        <v>1</v>
      </c>
      <c r="N38" s="33">
        <v>1</v>
      </c>
      <c r="O38" s="34">
        <f>M38*N38</f>
        <v>1</v>
      </c>
      <c r="P38" s="35" t="s">
        <v>12</v>
      </c>
      <c r="Q38" s="34">
        <f>IF(P38="Y",O38,0)</f>
        <v>0</v>
      </c>
      <c r="R38" s="35" t="s">
        <v>12</v>
      </c>
      <c r="S38" s="34">
        <v>0</v>
      </c>
      <c r="T38" s="35" t="s">
        <v>12</v>
      </c>
      <c r="U38" s="34">
        <v>0</v>
      </c>
      <c r="V38" s="34">
        <f>O38+Q38+S38+U38</f>
        <v>1</v>
      </c>
      <c r="AI38" s="61"/>
    </row>
    <row r="39" spans="1:35" s="36" customFormat="1" outlineLevel="1" collapsed="1" x14ac:dyDescent="0.2">
      <c r="A39" s="31"/>
      <c r="B39" s="113"/>
      <c r="C39" s="116" t="s">
        <v>1094</v>
      </c>
      <c r="D39" s="46"/>
      <c r="E39" s="113"/>
      <c r="F39" s="117"/>
      <c r="G39" s="115"/>
      <c r="H39" s="119"/>
      <c r="I39" s="113"/>
      <c r="J39" s="113"/>
      <c r="K39" s="31"/>
      <c r="L39" s="46"/>
      <c r="M39" s="32"/>
      <c r="N39" s="33">
        <v>1</v>
      </c>
      <c r="O39" s="34"/>
      <c r="P39" s="35"/>
      <c r="Q39" s="34"/>
      <c r="R39" s="35"/>
      <c r="S39" s="34"/>
      <c r="T39" s="35"/>
      <c r="U39" s="34"/>
      <c r="V39" s="34"/>
      <c r="AI39" s="61"/>
    </row>
    <row r="40" spans="1:35" s="36" customFormat="1" ht="38.25" hidden="1" outlineLevel="2" x14ac:dyDescent="0.2">
      <c r="A40" s="31" t="s">
        <v>244</v>
      </c>
      <c r="B40" s="55" t="s">
        <v>245</v>
      </c>
      <c r="C40" s="89" t="s">
        <v>1021</v>
      </c>
      <c r="D40" s="56" t="s">
        <v>235</v>
      </c>
      <c r="E40" s="55" t="s">
        <v>236</v>
      </c>
      <c r="F40" s="57">
        <v>2</v>
      </c>
      <c r="G40" s="54" t="s">
        <v>789</v>
      </c>
      <c r="H40" s="55" t="s">
        <v>246</v>
      </c>
      <c r="I40" s="193" t="s">
        <v>247</v>
      </c>
      <c r="J40" s="193" t="s">
        <v>995</v>
      </c>
      <c r="K40" s="58" t="s">
        <v>956</v>
      </c>
      <c r="L40" s="193" t="s">
        <v>955</v>
      </c>
      <c r="M40" s="32">
        <v>1</v>
      </c>
      <c r="N40" s="33">
        <v>0.13</v>
      </c>
      <c r="O40" s="34">
        <f>M40*N40</f>
        <v>0.13</v>
      </c>
      <c r="P40" s="35" t="s">
        <v>12</v>
      </c>
      <c r="Q40" s="34">
        <f>IF(P40="Y",O40,0)</f>
        <v>0</v>
      </c>
      <c r="R40" s="35" t="s">
        <v>12</v>
      </c>
      <c r="S40" s="34">
        <v>0</v>
      </c>
      <c r="T40" s="35" t="s">
        <v>12</v>
      </c>
      <c r="U40" s="34">
        <v>0</v>
      </c>
      <c r="V40" s="34">
        <f>O40+Q40+S40+U40</f>
        <v>0.13</v>
      </c>
    </row>
    <row r="41" spans="1:35" s="36" customFormat="1" ht="25.5" hidden="1" outlineLevel="2" x14ac:dyDescent="0.2">
      <c r="A41" s="31" t="s">
        <v>259</v>
      </c>
      <c r="B41" s="28" t="s">
        <v>245</v>
      </c>
      <c r="C41" s="89" t="s">
        <v>1021</v>
      </c>
      <c r="D41" s="29" t="s">
        <v>235</v>
      </c>
      <c r="E41" s="28" t="s">
        <v>236</v>
      </c>
      <c r="F41" s="30">
        <v>2</v>
      </c>
      <c r="G41" s="47" t="s">
        <v>789</v>
      </c>
      <c r="H41" s="28" t="s">
        <v>249</v>
      </c>
      <c r="I41" s="28" t="s">
        <v>260</v>
      </c>
      <c r="J41" s="28" t="s">
        <v>261</v>
      </c>
      <c r="K41" s="28">
        <v>402400</v>
      </c>
      <c r="L41" s="29" t="s">
        <v>957</v>
      </c>
      <c r="M41" s="32">
        <v>1</v>
      </c>
      <c r="N41" s="33">
        <v>0.2</v>
      </c>
      <c r="O41" s="34">
        <f>M41*N41</f>
        <v>0.2</v>
      </c>
      <c r="P41" s="35" t="s">
        <v>12</v>
      </c>
      <c r="Q41" s="34">
        <f>IF(P41="Y",O41,0)</f>
        <v>0</v>
      </c>
      <c r="R41" s="35" t="s">
        <v>12</v>
      </c>
      <c r="S41" s="34">
        <v>0</v>
      </c>
      <c r="T41" s="35" t="s">
        <v>12</v>
      </c>
      <c r="U41" s="34">
        <v>0</v>
      </c>
      <c r="V41" s="34">
        <f>O41+Q41+S41+U41</f>
        <v>0.2</v>
      </c>
    </row>
    <row r="42" spans="1:35" s="36" customFormat="1" ht="25.5" hidden="1" outlineLevel="2" x14ac:dyDescent="0.2">
      <c r="A42" s="31" t="s">
        <v>262</v>
      </c>
      <c r="B42" s="28" t="s">
        <v>245</v>
      </c>
      <c r="C42" s="89" t="s">
        <v>1021</v>
      </c>
      <c r="D42" s="29" t="s">
        <v>235</v>
      </c>
      <c r="E42" s="28" t="s">
        <v>236</v>
      </c>
      <c r="F42" s="30">
        <v>2</v>
      </c>
      <c r="G42" s="47" t="s">
        <v>789</v>
      </c>
      <c r="H42" s="28" t="s">
        <v>263</v>
      </c>
      <c r="I42" s="28" t="s">
        <v>264</v>
      </c>
      <c r="J42" s="28" t="s">
        <v>265</v>
      </c>
      <c r="K42" s="31">
        <v>409305</v>
      </c>
      <c r="L42" s="29" t="s">
        <v>957</v>
      </c>
      <c r="M42" s="32">
        <v>1</v>
      </c>
      <c r="N42" s="33">
        <v>0.2</v>
      </c>
      <c r="O42" s="34">
        <f>M42*N42</f>
        <v>0.2</v>
      </c>
      <c r="P42" s="35" t="s">
        <v>12</v>
      </c>
      <c r="Q42" s="34">
        <f>IF(P42="Y",O42,0)</f>
        <v>0</v>
      </c>
      <c r="R42" s="35" t="s">
        <v>12</v>
      </c>
      <c r="S42" s="34">
        <v>0</v>
      </c>
      <c r="T42" s="35" t="s">
        <v>12</v>
      </c>
      <c r="U42" s="34">
        <v>0</v>
      </c>
      <c r="V42" s="34">
        <f>O42+Q42+S42+U42</f>
        <v>0.2</v>
      </c>
    </row>
    <row r="43" spans="1:35" s="36" customFormat="1" ht="38.25" hidden="1" outlineLevel="2" x14ac:dyDescent="0.2">
      <c r="A43" s="31" t="s">
        <v>309</v>
      </c>
      <c r="B43" s="28" t="s">
        <v>245</v>
      </c>
      <c r="C43" s="89" t="s">
        <v>1021</v>
      </c>
      <c r="D43" s="29" t="s">
        <v>235</v>
      </c>
      <c r="E43" s="28" t="s">
        <v>236</v>
      </c>
      <c r="F43" s="30">
        <v>2</v>
      </c>
      <c r="G43" s="28" t="s">
        <v>789</v>
      </c>
      <c r="H43" s="28" t="s">
        <v>246</v>
      </c>
      <c r="I43" s="28" t="s">
        <v>310</v>
      </c>
      <c r="J43" s="28" t="s">
        <v>311</v>
      </c>
      <c r="K43" s="31" t="s">
        <v>816</v>
      </c>
      <c r="L43" s="29" t="s">
        <v>957</v>
      </c>
      <c r="M43" s="32">
        <v>1</v>
      </c>
      <c r="N43" s="33">
        <v>0.13</v>
      </c>
      <c r="O43" s="34">
        <f>M43*N43</f>
        <v>0.13</v>
      </c>
      <c r="P43" s="35" t="s">
        <v>12</v>
      </c>
      <c r="Q43" s="34">
        <f>IF(P43="Y",O43,0)</f>
        <v>0</v>
      </c>
      <c r="R43" s="35" t="s">
        <v>12</v>
      </c>
      <c r="S43" s="34">
        <v>0</v>
      </c>
      <c r="T43" s="35" t="s">
        <v>12</v>
      </c>
      <c r="U43" s="34">
        <v>0</v>
      </c>
      <c r="V43" s="34">
        <f>O43+Q43+S43+U43</f>
        <v>0.13</v>
      </c>
    </row>
    <row r="44" spans="1:35" s="36" customFormat="1" ht="38.25" hidden="1" outlineLevel="2" x14ac:dyDescent="0.2">
      <c r="A44" s="31" t="s">
        <v>449</v>
      </c>
      <c r="B44" s="28" t="s">
        <v>245</v>
      </c>
      <c r="C44" s="89" t="s">
        <v>1021</v>
      </c>
      <c r="D44" s="29" t="s">
        <v>235</v>
      </c>
      <c r="E44" s="28" t="s">
        <v>236</v>
      </c>
      <c r="F44" s="30">
        <v>2</v>
      </c>
      <c r="G44" s="47" t="s">
        <v>789</v>
      </c>
      <c r="H44" s="28" t="s">
        <v>241</v>
      </c>
      <c r="I44" s="28" t="s">
        <v>450</v>
      </c>
      <c r="J44" s="28" t="s">
        <v>451</v>
      </c>
      <c r="K44" s="31" t="s">
        <v>833</v>
      </c>
      <c r="L44" s="29" t="s">
        <v>957</v>
      </c>
      <c r="M44" s="32">
        <v>1</v>
      </c>
      <c r="N44" s="33">
        <v>0.34</v>
      </c>
      <c r="O44" s="34">
        <f>M44*N44</f>
        <v>0.34</v>
      </c>
      <c r="P44" s="35" t="s">
        <v>12</v>
      </c>
      <c r="Q44" s="34">
        <f>IF(P44="Y",O44,0)</f>
        <v>0</v>
      </c>
      <c r="R44" s="35" t="s">
        <v>12</v>
      </c>
      <c r="S44" s="34">
        <v>0</v>
      </c>
      <c r="T44" s="35" t="s">
        <v>12</v>
      </c>
      <c r="U44" s="34">
        <v>0</v>
      </c>
      <c r="V44" s="34">
        <f>O44+Q44+S44+U44</f>
        <v>0.34</v>
      </c>
    </row>
    <row r="45" spans="1:35" s="36" customFormat="1" outlineLevel="1" collapsed="1" x14ac:dyDescent="0.2">
      <c r="A45" s="31"/>
      <c r="B45" s="28"/>
      <c r="C45" s="116" t="s">
        <v>1095</v>
      </c>
      <c r="D45" s="29"/>
      <c r="E45" s="28"/>
      <c r="F45" s="30"/>
      <c r="G45" s="47"/>
      <c r="H45" s="28"/>
      <c r="I45" s="28"/>
      <c r="J45" s="28"/>
      <c r="K45" s="31"/>
      <c r="L45" s="29"/>
      <c r="M45" s="32"/>
      <c r="N45" s="33">
        <v>1</v>
      </c>
      <c r="O45" s="34"/>
      <c r="P45" s="35"/>
      <c r="Q45" s="34"/>
      <c r="R45" s="35"/>
      <c r="S45" s="34"/>
      <c r="T45" s="35"/>
      <c r="U45" s="34"/>
      <c r="V45" s="34"/>
    </row>
    <row r="46" spans="1:35" s="36" customFormat="1" ht="25.5" hidden="1" outlineLevel="2" x14ac:dyDescent="0.2">
      <c r="A46" s="31" t="s">
        <v>233</v>
      </c>
      <c r="B46" s="28" t="s">
        <v>234</v>
      </c>
      <c r="C46" s="89" t="s">
        <v>1022</v>
      </c>
      <c r="D46" s="29" t="s">
        <v>235</v>
      </c>
      <c r="E46" s="28" t="s">
        <v>236</v>
      </c>
      <c r="F46" s="30">
        <v>2</v>
      </c>
      <c r="G46" s="28" t="s">
        <v>789</v>
      </c>
      <c r="H46" s="28" t="s">
        <v>237</v>
      </c>
      <c r="I46" s="28" t="s">
        <v>136</v>
      </c>
      <c r="J46" s="28" t="s">
        <v>238</v>
      </c>
      <c r="K46" s="28">
        <v>400001</v>
      </c>
      <c r="L46" s="78" t="s">
        <v>957</v>
      </c>
      <c r="M46" s="32">
        <v>1</v>
      </c>
      <c r="N46" s="33">
        <v>7.2999999999999995E-2</v>
      </c>
      <c r="O46" s="34">
        <f t="shared" ref="O46:O52" si="0">M46*N46</f>
        <v>7.2999999999999995E-2</v>
      </c>
      <c r="P46" s="35" t="s">
        <v>12</v>
      </c>
      <c r="Q46" s="34">
        <f t="shared" ref="Q46:Q52" si="1">IF(P46="Y",O46,0)</f>
        <v>0</v>
      </c>
      <c r="R46" s="35" t="s">
        <v>12</v>
      </c>
      <c r="S46" s="34">
        <v>0</v>
      </c>
      <c r="T46" s="35" t="s">
        <v>12</v>
      </c>
      <c r="U46" s="34">
        <v>0</v>
      </c>
      <c r="V46" s="34">
        <f t="shared" ref="V46:V52" si="2">O46+Q46+S46+U46</f>
        <v>7.2999999999999995E-2</v>
      </c>
    </row>
    <row r="47" spans="1:35" s="36" customFormat="1" ht="25.5" hidden="1" outlineLevel="2" x14ac:dyDescent="0.2">
      <c r="A47" s="31" t="s">
        <v>248</v>
      </c>
      <c r="B47" s="28" t="s">
        <v>234</v>
      </c>
      <c r="C47" s="89" t="s">
        <v>1022</v>
      </c>
      <c r="D47" s="29" t="s">
        <v>235</v>
      </c>
      <c r="E47" s="28" t="s">
        <v>236</v>
      </c>
      <c r="F47" s="30">
        <v>2</v>
      </c>
      <c r="G47" s="28" t="s">
        <v>789</v>
      </c>
      <c r="H47" s="28" t="s">
        <v>249</v>
      </c>
      <c r="I47" s="28" t="s">
        <v>249</v>
      </c>
      <c r="J47" s="28"/>
      <c r="K47" s="31">
        <v>402100</v>
      </c>
      <c r="L47" s="29" t="s">
        <v>957</v>
      </c>
      <c r="M47" s="32">
        <v>1</v>
      </c>
      <c r="N47" s="33">
        <v>5.0999999999999997E-2</v>
      </c>
      <c r="O47" s="34">
        <f t="shared" si="0"/>
        <v>5.0999999999999997E-2</v>
      </c>
      <c r="P47" s="35" t="s">
        <v>12</v>
      </c>
      <c r="Q47" s="34">
        <f t="shared" si="1"/>
        <v>0</v>
      </c>
      <c r="R47" s="35" t="s">
        <v>12</v>
      </c>
      <c r="S47" s="34">
        <v>0</v>
      </c>
      <c r="T47" s="35" t="s">
        <v>12</v>
      </c>
      <c r="U47" s="34">
        <v>0</v>
      </c>
      <c r="V47" s="34">
        <f t="shared" si="2"/>
        <v>5.0999999999999997E-2</v>
      </c>
    </row>
    <row r="48" spans="1:35" s="36" customFormat="1" ht="25.5" hidden="1" outlineLevel="2" x14ac:dyDescent="0.2">
      <c r="A48" s="27" t="s">
        <v>267</v>
      </c>
      <c r="B48" s="28" t="s">
        <v>234</v>
      </c>
      <c r="C48" s="89" t="s">
        <v>1022</v>
      </c>
      <c r="D48" s="29" t="s">
        <v>235</v>
      </c>
      <c r="E48" s="28" t="s">
        <v>236</v>
      </c>
      <c r="F48" s="30">
        <v>2</v>
      </c>
      <c r="G48" s="28" t="s">
        <v>789</v>
      </c>
      <c r="H48" s="66" t="s">
        <v>935</v>
      </c>
      <c r="I48" s="66" t="s">
        <v>268</v>
      </c>
      <c r="J48" s="66" t="s">
        <v>623</v>
      </c>
      <c r="K48" s="66">
        <v>403002</v>
      </c>
      <c r="L48" s="75" t="s">
        <v>875</v>
      </c>
      <c r="M48" s="32">
        <v>1</v>
      </c>
      <c r="N48" s="33">
        <v>0.14599999999999999</v>
      </c>
      <c r="O48" s="34">
        <f t="shared" si="0"/>
        <v>0.14599999999999999</v>
      </c>
      <c r="P48" s="35" t="s">
        <v>12</v>
      </c>
      <c r="Q48" s="34">
        <f t="shared" si="1"/>
        <v>0</v>
      </c>
      <c r="R48" s="35" t="s">
        <v>12</v>
      </c>
      <c r="S48" s="34">
        <v>0</v>
      </c>
      <c r="T48" s="35" t="s">
        <v>12</v>
      </c>
      <c r="U48" s="34">
        <v>0</v>
      </c>
      <c r="V48" s="34">
        <f t="shared" si="2"/>
        <v>0.14599999999999999</v>
      </c>
      <c r="AI48" s="83"/>
    </row>
    <row r="49" spans="1:35" s="36" customFormat="1" ht="25.5" hidden="1" outlineLevel="2" x14ac:dyDescent="0.2">
      <c r="A49" s="27" t="s">
        <v>273</v>
      </c>
      <c r="B49" s="28" t="s">
        <v>234</v>
      </c>
      <c r="C49" s="89" t="s">
        <v>1022</v>
      </c>
      <c r="D49" s="29" t="s">
        <v>235</v>
      </c>
      <c r="E49" s="28" t="s">
        <v>236</v>
      </c>
      <c r="F49" s="30">
        <v>2</v>
      </c>
      <c r="G49" s="47" t="s">
        <v>789</v>
      </c>
      <c r="H49" s="66" t="s">
        <v>797</v>
      </c>
      <c r="I49" s="28" t="s">
        <v>625</v>
      </c>
      <c r="J49" s="28" t="s">
        <v>575</v>
      </c>
      <c r="K49" s="31">
        <v>404002</v>
      </c>
      <c r="L49" s="29" t="s">
        <v>875</v>
      </c>
      <c r="M49" s="32">
        <v>1</v>
      </c>
      <c r="N49" s="33">
        <v>9.5000000000000001E-2</v>
      </c>
      <c r="O49" s="34">
        <f t="shared" si="0"/>
        <v>9.5000000000000001E-2</v>
      </c>
      <c r="P49" s="35" t="s">
        <v>12</v>
      </c>
      <c r="Q49" s="34">
        <f t="shared" si="1"/>
        <v>0</v>
      </c>
      <c r="R49" s="35" t="s">
        <v>12</v>
      </c>
      <c r="S49" s="34">
        <v>0</v>
      </c>
      <c r="T49" s="35" t="s">
        <v>12</v>
      </c>
      <c r="U49" s="34">
        <v>0</v>
      </c>
      <c r="V49" s="34">
        <f t="shared" si="2"/>
        <v>9.5000000000000001E-2</v>
      </c>
    </row>
    <row r="50" spans="1:35" s="36" customFormat="1" ht="38.25" hidden="1" outlineLevel="2" x14ac:dyDescent="0.2">
      <c r="A50" s="27" t="s">
        <v>286</v>
      </c>
      <c r="B50" s="28" t="s">
        <v>234</v>
      </c>
      <c r="C50" s="89" t="s">
        <v>1022</v>
      </c>
      <c r="D50" s="29" t="s">
        <v>235</v>
      </c>
      <c r="E50" s="28" t="s">
        <v>236</v>
      </c>
      <c r="F50" s="30">
        <v>2</v>
      </c>
      <c r="G50" s="28" t="s">
        <v>789</v>
      </c>
      <c r="H50" s="66" t="s">
        <v>797</v>
      </c>
      <c r="I50" s="28" t="s">
        <v>626</v>
      </c>
      <c r="J50" s="28" t="s">
        <v>627</v>
      </c>
      <c r="K50" s="31">
        <v>403005</v>
      </c>
      <c r="L50" s="29" t="s">
        <v>875</v>
      </c>
      <c r="M50" s="32">
        <v>1</v>
      </c>
      <c r="N50" s="33">
        <v>0.34300000000000003</v>
      </c>
      <c r="O50" s="34">
        <f t="shared" si="0"/>
        <v>0.34300000000000003</v>
      </c>
      <c r="P50" s="35" t="s">
        <v>12</v>
      </c>
      <c r="Q50" s="34">
        <f t="shared" si="1"/>
        <v>0</v>
      </c>
      <c r="R50" s="35" t="s">
        <v>12</v>
      </c>
      <c r="S50" s="34">
        <v>0</v>
      </c>
      <c r="T50" s="35" t="s">
        <v>12</v>
      </c>
      <c r="U50" s="34">
        <v>0</v>
      </c>
      <c r="V50" s="34">
        <f t="shared" si="2"/>
        <v>0.34300000000000003</v>
      </c>
    </row>
    <row r="51" spans="1:35" s="36" customFormat="1" ht="38.25" hidden="1" outlineLevel="2" x14ac:dyDescent="0.2">
      <c r="A51" s="31" t="s">
        <v>288</v>
      </c>
      <c r="B51" s="28" t="s">
        <v>234</v>
      </c>
      <c r="C51" s="89" t="s">
        <v>1022</v>
      </c>
      <c r="D51" s="29" t="s">
        <v>235</v>
      </c>
      <c r="E51" s="28" t="s">
        <v>236</v>
      </c>
      <c r="F51" s="30">
        <v>2</v>
      </c>
      <c r="G51" s="47" t="s">
        <v>789</v>
      </c>
      <c r="H51" s="28" t="s">
        <v>241</v>
      </c>
      <c r="I51" s="28" t="s">
        <v>289</v>
      </c>
      <c r="J51" s="28" t="s">
        <v>290</v>
      </c>
      <c r="K51" s="31" t="s">
        <v>814</v>
      </c>
      <c r="L51" s="29" t="s">
        <v>957</v>
      </c>
      <c r="M51" s="32">
        <v>1</v>
      </c>
      <c r="N51" s="33">
        <v>9.5000000000000001E-2</v>
      </c>
      <c r="O51" s="34">
        <f t="shared" si="0"/>
        <v>9.5000000000000001E-2</v>
      </c>
      <c r="P51" s="35" t="s">
        <v>12</v>
      </c>
      <c r="Q51" s="34">
        <f t="shared" si="1"/>
        <v>0</v>
      </c>
      <c r="R51" s="35" t="s">
        <v>12</v>
      </c>
      <c r="S51" s="34">
        <v>0</v>
      </c>
      <c r="T51" s="35" t="s">
        <v>12</v>
      </c>
      <c r="U51" s="34">
        <v>0</v>
      </c>
      <c r="V51" s="34">
        <f t="shared" si="2"/>
        <v>9.5000000000000001E-2</v>
      </c>
    </row>
    <row r="52" spans="1:35" s="36" customFormat="1" ht="38.25" hidden="1" outlineLevel="2" x14ac:dyDescent="0.2">
      <c r="A52" s="31" t="s">
        <v>291</v>
      </c>
      <c r="B52" s="28" t="s">
        <v>234</v>
      </c>
      <c r="C52" s="89" t="s">
        <v>1022</v>
      </c>
      <c r="D52" s="29" t="s">
        <v>235</v>
      </c>
      <c r="E52" s="28" t="s">
        <v>236</v>
      </c>
      <c r="F52" s="30">
        <v>2</v>
      </c>
      <c r="G52" s="28" t="s">
        <v>789</v>
      </c>
      <c r="H52" s="28" t="s">
        <v>241</v>
      </c>
      <c r="I52" s="28" t="s">
        <v>292</v>
      </c>
      <c r="J52" s="28" t="s">
        <v>293</v>
      </c>
      <c r="K52" s="31">
        <v>407002</v>
      </c>
      <c r="L52" s="29" t="s">
        <v>957</v>
      </c>
      <c r="M52" s="32">
        <v>1</v>
      </c>
      <c r="N52" s="33">
        <v>0.19700000000000001</v>
      </c>
      <c r="O52" s="34">
        <f t="shared" si="0"/>
        <v>0.19700000000000001</v>
      </c>
      <c r="P52" s="35" t="s">
        <v>12</v>
      </c>
      <c r="Q52" s="34">
        <f t="shared" si="1"/>
        <v>0</v>
      </c>
      <c r="R52" s="35" t="s">
        <v>12</v>
      </c>
      <c r="S52" s="34">
        <v>0</v>
      </c>
      <c r="T52" s="35" t="s">
        <v>12</v>
      </c>
      <c r="U52" s="34">
        <v>0</v>
      </c>
      <c r="V52" s="34">
        <f t="shared" si="2"/>
        <v>0.19700000000000001</v>
      </c>
      <c r="AI52" s="84"/>
    </row>
    <row r="53" spans="1:35" s="36" customFormat="1" outlineLevel="1" collapsed="1" x14ac:dyDescent="0.2">
      <c r="A53" s="31"/>
      <c r="B53" s="28"/>
      <c r="C53" s="116" t="s">
        <v>1096</v>
      </c>
      <c r="D53" s="29"/>
      <c r="E53" s="28"/>
      <c r="F53" s="30"/>
      <c r="G53" s="28"/>
      <c r="H53" s="28"/>
      <c r="I53" s="28"/>
      <c r="J53" s="28"/>
      <c r="K53" s="31"/>
      <c r="L53" s="29"/>
      <c r="M53" s="32"/>
      <c r="N53" s="33">
        <v>1</v>
      </c>
      <c r="O53" s="34"/>
      <c r="P53" s="35"/>
      <c r="Q53" s="34"/>
      <c r="R53" s="35"/>
      <c r="S53" s="34"/>
      <c r="T53" s="35"/>
      <c r="U53" s="34"/>
      <c r="V53" s="34"/>
      <c r="AI53" s="84"/>
    </row>
    <row r="54" spans="1:35" s="36" customFormat="1" ht="38.25" hidden="1" outlineLevel="2" x14ac:dyDescent="0.2">
      <c r="A54" s="31" t="s">
        <v>239</v>
      </c>
      <c r="B54" s="28" t="s">
        <v>240</v>
      </c>
      <c r="C54" s="89" t="s">
        <v>1023</v>
      </c>
      <c r="D54" s="29" t="s">
        <v>235</v>
      </c>
      <c r="E54" s="28" t="s">
        <v>236</v>
      </c>
      <c r="F54" s="30">
        <v>2</v>
      </c>
      <c r="G54" s="28" t="s">
        <v>789</v>
      </c>
      <c r="H54" s="28" t="s">
        <v>241</v>
      </c>
      <c r="I54" s="28" t="s">
        <v>242</v>
      </c>
      <c r="J54" s="28" t="s">
        <v>570</v>
      </c>
      <c r="K54" s="28">
        <v>407002</v>
      </c>
      <c r="L54" s="29" t="s">
        <v>957</v>
      </c>
      <c r="M54" s="32">
        <v>1</v>
      </c>
      <c r="N54" s="33">
        <v>0.23</v>
      </c>
      <c r="O54" s="34">
        <f>M54*N54</f>
        <v>0.23</v>
      </c>
      <c r="P54" s="35" t="s">
        <v>12</v>
      </c>
      <c r="Q54" s="34">
        <f>IF(P54="Y",O54,0)</f>
        <v>0</v>
      </c>
      <c r="R54" s="35" t="s">
        <v>12</v>
      </c>
      <c r="S54" s="34">
        <v>0</v>
      </c>
      <c r="T54" s="35" t="s">
        <v>12</v>
      </c>
      <c r="U54" s="34">
        <v>0</v>
      </c>
      <c r="V54" s="34">
        <f>O54+Q54+S54+U54</f>
        <v>0.23</v>
      </c>
    </row>
    <row r="55" spans="1:35" s="36" customFormat="1" ht="38.25" hidden="1" outlineLevel="2" x14ac:dyDescent="0.2">
      <c r="A55" s="31" t="s">
        <v>294</v>
      </c>
      <c r="B55" s="28" t="s">
        <v>240</v>
      </c>
      <c r="C55" s="89" t="s">
        <v>1023</v>
      </c>
      <c r="D55" s="29" t="s">
        <v>235</v>
      </c>
      <c r="E55" s="28" t="s">
        <v>236</v>
      </c>
      <c r="F55" s="30">
        <v>2</v>
      </c>
      <c r="G55" s="28" t="s">
        <v>789</v>
      </c>
      <c r="H55" s="28" t="s">
        <v>241</v>
      </c>
      <c r="I55" s="28" t="s">
        <v>292</v>
      </c>
      <c r="J55" s="28" t="s">
        <v>293</v>
      </c>
      <c r="K55" s="31">
        <v>407002</v>
      </c>
      <c r="L55" s="29" t="s">
        <v>957</v>
      </c>
      <c r="M55" s="32">
        <v>1</v>
      </c>
      <c r="N55" s="33">
        <v>0.17</v>
      </c>
      <c r="O55" s="34">
        <f>M55*N55</f>
        <v>0.17</v>
      </c>
      <c r="P55" s="35" t="s">
        <v>12</v>
      </c>
      <c r="Q55" s="34">
        <f>IF(P55="Y",O55,0)</f>
        <v>0</v>
      </c>
      <c r="R55" s="35" t="s">
        <v>12</v>
      </c>
      <c r="S55" s="34">
        <v>0</v>
      </c>
      <c r="T55" s="35" t="s">
        <v>12</v>
      </c>
      <c r="U55" s="34">
        <v>0</v>
      </c>
      <c r="V55" s="34">
        <f>O55+Q55+S55+U55</f>
        <v>0.17</v>
      </c>
    </row>
    <row r="56" spans="1:35" s="36" customFormat="1" ht="38.25" hidden="1" outlineLevel="2" x14ac:dyDescent="0.2">
      <c r="A56" s="31" t="s">
        <v>401</v>
      </c>
      <c r="B56" s="28" t="s">
        <v>240</v>
      </c>
      <c r="C56" s="89" t="s">
        <v>1023</v>
      </c>
      <c r="D56" s="29" t="s">
        <v>235</v>
      </c>
      <c r="E56" s="28" t="s">
        <v>236</v>
      </c>
      <c r="F56" s="30">
        <v>2</v>
      </c>
      <c r="G56" s="47" t="s">
        <v>789</v>
      </c>
      <c r="H56" s="28" t="s">
        <v>241</v>
      </c>
      <c r="I56" s="28" t="s">
        <v>578</v>
      </c>
      <c r="J56" s="28" t="s">
        <v>570</v>
      </c>
      <c r="K56" s="28">
        <v>407002</v>
      </c>
      <c r="L56" s="29" t="s">
        <v>957</v>
      </c>
      <c r="M56" s="32">
        <v>1</v>
      </c>
      <c r="N56" s="33">
        <v>0.4</v>
      </c>
      <c r="O56" s="34">
        <f>M56*N56</f>
        <v>0.4</v>
      </c>
      <c r="P56" s="35" t="s">
        <v>12</v>
      </c>
      <c r="Q56" s="34">
        <f>IF(P56="Y",O56,0)</f>
        <v>0</v>
      </c>
      <c r="R56" s="35" t="s">
        <v>12</v>
      </c>
      <c r="S56" s="34">
        <v>0</v>
      </c>
      <c r="T56" s="35" t="s">
        <v>12</v>
      </c>
      <c r="U56" s="34">
        <v>0</v>
      </c>
      <c r="V56" s="34">
        <f>O56+Q56+S56+U56</f>
        <v>0.4</v>
      </c>
    </row>
    <row r="57" spans="1:35" s="36" customFormat="1" ht="38.25" hidden="1" outlineLevel="2" x14ac:dyDescent="0.2">
      <c r="A57" s="31" t="s">
        <v>435</v>
      </c>
      <c r="B57" s="28" t="s">
        <v>240</v>
      </c>
      <c r="C57" s="89" t="s">
        <v>1023</v>
      </c>
      <c r="D57" s="29" t="s">
        <v>235</v>
      </c>
      <c r="E57" s="28" t="s">
        <v>236</v>
      </c>
      <c r="F57" s="30">
        <v>2</v>
      </c>
      <c r="G57" s="47" t="s">
        <v>789</v>
      </c>
      <c r="H57" s="28" t="s">
        <v>241</v>
      </c>
      <c r="I57" s="28" t="s">
        <v>436</v>
      </c>
      <c r="J57" s="28" t="s">
        <v>437</v>
      </c>
      <c r="K57" s="31">
        <v>408502</v>
      </c>
      <c r="L57" s="29" t="s">
        <v>957</v>
      </c>
      <c r="M57" s="32">
        <v>1</v>
      </c>
      <c r="N57" s="33">
        <v>0.2</v>
      </c>
      <c r="O57" s="34">
        <f>M57*N57</f>
        <v>0.2</v>
      </c>
      <c r="P57" s="35" t="s">
        <v>12</v>
      </c>
      <c r="Q57" s="34">
        <f>IF(P57="Y",O57,0)</f>
        <v>0</v>
      </c>
      <c r="R57" s="35" t="s">
        <v>12</v>
      </c>
      <c r="S57" s="34">
        <v>0</v>
      </c>
      <c r="T57" s="35" t="s">
        <v>12</v>
      </c>
      <c r="U57" s="34">
        <v>0</v>
      </c>
      <c r="V57" s="34">
        <f>O57+Q57+S57+U57</f>
        <v>0.2</v>
      </c>
    </row>
    <row r="58" spans="1:35" s="36" customFormat="1" outlineLevel="1" collapsed="1" x14ac:dyDescent="0.2">
      <c r="A58" s="31"/>
      <c r="B58" s="28"/>
      <c r="C58" s="116" t="s">
        <v>1097</v>
      </c>
      <c r="D58" s="29"/>
      <c r="E58" s="28"/>
      <c r="F58" s="30"/>
      <c r="G58" s="47"/>
      <c r="H58" s="28"/>
      <c r="I58" s="28"/>
      <c r="J58" s="28"/>
      <c r="K58" s="31"/>
      <c r="L58" s="29"/>
      <c r="M58" s="32"/>
      <c r="N58" s="33">
        <v>1</v>
      </c>
      <c r="O58" s="34"/>
      <c r="P58" s="35"/>
      <c r="Q58" s="34"/>
      <c r="R58" s="35"/>
      <c r="S58" s="34"/>
      <c r="T58" s="35"/>
      <c r="U58" s="34"/>
      <c r="V58" s="34"/>
    </row>
    <row r="59" spans="1:35" s="36" customFormat="1" ht="38.25" hidden="1" outlineLevel="2" x14ac:dyDescent="0.2">
      <c r="A59" s="31" t="s">
        <v>473</v>
      </c>
      <c r="B59" s="28" t="s">
        <v>474</v>
      </c>
      <c r="C59" s="89" t="s">
        <v>1024</v>
      </c>
      <c r="D59" s="29" t="s">
        <v>235</v>
      </c>
      <c r="E59" s="28" t="s">
        <v>236</v>
      </c>
      <c r="F59" s="30">
        <v>2</v>
      </c>
      <c r="G59" s="47" t="s">
        <v>789</v>
      </c>
      <c r="H59" s="28" t="s">
        <v>241</v>
      </c>
      <c r="I59" s="28" t="s">
        <v>475</v>
      </c>
      <c r="J59" s="28" t="s">
        <v>476</v>
      </c>
      <c r="K59" s="31" t="s">
        <v>838</v>
      </c>
      <c r="L59" s="29" t="s">
        <v>957</v>
      </c>
      <c r="M59" s="32">
        <v>1</v>
      </c>
      <c r="N59" s="33">
        <v>1</v>
      </c>
      <c r="O59" s="34">
        <f>M59*N59</f>
        <v>1</v>
      </c>
      <c r="P59" s="35" t="s">
        <v>12</v>
      </c>
      <c r="Q59" s="34">
        <f>IF(P59="Y",O59,0)</f>
        <v>0</v>
      </c>
      <c r="R59" s="35" t="s">
        <v>12</v>
      </c>
      <c r="S59" s="34">
        <v>0</v>
      </c>
      <c r="T59" s="35" t="s">
        <v>12</v>
      </c>
      <c r="U59" s="34">
        <v>0</v>
      </c>
      <c r="V59" s="34">
        <f>O59+Q59+S59+U59</f>
        <v>1</v>
      </c>
    </row>
    <row r="60" spans="1:35" s="36" customFormat="1" ht="38.25" hidden="1" outlineLevel="2" x14ac:dyDescent="0.2">
      <c r="A60" s="31" t="s">
        <v>477</v>
      </c>
      <c r="B60" s="28" t="s">
        <v>474</v>
      </c>
      <c r="C60" s="89" t="s">
        <v>1024</v>
      </c>
      <c r="D60" s="29" t="s">
        <v>235</v>
      </c>
      <c r="E60" s="28" t="s">
        <v>628</v>
      </c>
      <c r="F60" s="30" t="s">
        <v>478</v>
      </c>
      <c r="G60" s="28" t="s">
        <v>789</v>
      </c>
      <c r="H60" s="28" t="s">
        <v>241</v>
      </c>
      <c r="I60" s="28" t="s">
        <v>475</v>
      </c>
      <c r="J60" s="28" t="s">
        <v>476</v>
      </c>
      <c r="K60" s="31" t="s">
        <v>838</v>
      </c>
      <c r="L60" s="29" t="s">
        <v>957</v>
      </c>
      <c r="M60" s="32">
        <v>2</v>
      </c>
      <c r="N60" s="33">
        <v>1</v>
      </c>
      <c r="O60" s="34">
        <f>M60*N60</f>
        <v>2</v>
      </c>
      <c r="P60" s="35" t="s">
        <v>12</v>
      </c>
      <c r="Q60" s="34">
        <f>IF(P60="Y",O60,0)</f>
        <v>0</v>
      </c>
      <c r="R60" s="35" t="s">
        <v>12</v>
      </c>
      <c r="S60" s="34">
        <v>0</v>
      </c>
      <c r="T60" s="35" t="s">
        <v>12</v>
      </c>
      <c r="U60" s="34">
        <v>0</v>
      </c>
      <c r="V60" s="34">
        <f>O60+Q60+S60+U60</f>
        <v>2</v>
      </c>
    </row>
    <row r="61" spans="1:35" s="248" customFormat="1" outlineLevel="1" collapsed="1" x14ac:dyDescent="0.2">
      <c r="A61" s="237"/>
      <c r="B61" s="238"/>
      <c r="C61" s="239" t="s">
        <v>1098</v>
      </c>
      <c r="D61" s="240"/>
      <c r="E61" s="238"/>
      <c r="F61" s="241"/>
      <c r="G61" s="238"/>
      <c r="H61" s="238"/>
      <c r="I61" s="238"/>
      <c r="J61" s="238"/>
      <c r="K61" s="242"/>
      <c r="L61" s="240"/>
      <c r="M61" s="243"/>
      <c r="N61" s="244">
        <v>2</v>
      </c>
      <c r="O61" s="245"/>
      <c r="P61" s="246"/>
      <c r="Q61" s="245"/>
      <c r="R61" s="246"/>
      <c r="S61" s="245"/>
      <c r="T61" s="246"/>
      <c r="U61" s="245"/>
      <c r="V61" s="245"/>
      <c r="W61" s="247"/>
      <c r="X61" s="247"/>
      <c r="Y61" s="247"/>
      <c r="Z61" s="247"/>
      <c r="AA61" s="247"/>
      <c r="AB61" s="247"/>
      <c r="AC61" s="247"/>
      <c r="AD61" s="247"/>
      <c r="AE61" s="247"/>
      <c r="AF61" s="247"/>
      <c r="AG61" s="247"/>
      <c r="AH61" s="247"/>
    </row>
    <row r="62" spans="1:35" s="36" customFormat="1" ht="51" hidden="1" outlineLevel="2" x14ac:dyDescent="0.2">
      <c r="A62" s="31" t="s">
        <v>584</v>
      </c>
      <c r="B62" s="28" t="s">
        <v>580</v>
      </c>
      <c r="C62" s="89" t="s">
        <v>580</v>
      </c>
      <c r="D62" s="29" t="s">
        <v>235</v>
      </c>
      <c r="E62" s="28" t="s">
        <v>629</v>
      </c>
      <c r="F62" s="30">
        <v>1</v>
      </c>
      <c r="G62" s="47" t="s">
        <v>789</v>
      </c>
      <c r="H62" s="28" t="s">
        <v>581</v>
      </c>
      <c r="I62" s="28" t="s">
        <v>582</v>
      </c>
      <c r="J62" s="28"/>
      <c r="K62" s="28">
        <v>409001</v>
      </c>
      <c r="L62" s="29" t="s">
        <v>957</v>
      </c>
      <c r="M62" s="32">
        <v>1</v>
      </c>
      <c r="N62" s="33">
        <v>1</v>
      </c>
      <c r="O62" s="34">
        <f>M62*N62</f>
        <v>1</v>
      </c>
      <c r="P62" s="35" t="s">
        <v>12</v>
      </c>
      <c r="Q62" s="34">
        <f>IF(P62="Y",O62,0)</f>
        <v>0</v>
      </c>
      <c r="R62" s="35" t="s">
        <v>12</v>
      </c>
      <c r="S62" s="34">
        <v>0</v>
      </c>
      <c r="T62" s="35" t="s">
        <v>12</v>
      </c>
      <c r="U62" s="34">
        <v>0</v>
      </c>
      <c r="V62" s="34">
        <f>O62+Q62+S62+U62</f>
        <v>1</v>
      </c>
    </row>
    <row r="63" spans="1:35" s="36" customFormat="1" outlineLevel="1" collapsed="1" x14ac:dyDescent="0.2">
      <c r="A63" s="31"/>
      <c r="B63" s="28"/>
      <c r="C63" s="116" t="s">
        <v>962</v>
      </c>
      <c r="D63" s="29"/>
      <c r="E63" s="28"/>
      <c r="F63" s="30"/>
      <c r="G63" s="47"/>
      <c r="H63" s="28"/>
      <c r="I63" s="28"/>
      <c r="J63" s="28"/>
      <c r="K63" s="28"/>
      <c r="L63" s="29"/>
      <c r="M63" s="32"/>
      <c r="N63" s="33">
        <v>1</v>
      </c>
      <c r="O63" s="34"/>
      <c r="P63" s="35"/>
      <c r="Q63" s="34"/>
      <c r="R63" s="35"/>
      <c r="S63" s="34"/>
      <c r="T63" s="35"/>
      <c r="U63" s="34"/>
      <c r="V63" s="34"/>
    </row>
    <row r="64" spans="1:35" s="36" customFormat="1" ht="25.5" hidden="1" outlineLevel="2" x14ac:dyDescent="0.2">
      <c r="A64" s="27" t="s">
        <v>560</v>
      </c>
      <c r="B64" s="47" t="s">
        <v>88</v>
      </c>
      <c r="C64" s="89" t="s">
        <v>1025</v>
      </c>
      <c r="D64" s="27" t="s">
        <v>89</v>
      </c>
      <c r="E64" s="47" t="s">
        <v>90</v>
      </c>
      <c r="F64" s="47">
        <v>1</v>
      </c>
      <c r="G64" s="63" t="s">
        <v>135</v>
      </c>
      <c r="H64" s="28" t="s">
        <v>602</v>
      </c>
      <c r="I64" s="47" t="s">
        <v>630</v>
      </c>
      <c r="J64" s="28" t="s">
        <v>137</v>
      </c>
      <c r="K64" s="63">
        <v>502200</v>
      </c>
      <c r="L64" s="27" t="s">
        <v>875</v>
      </c>
      <c r="M64" s="32">
        <v>2</v>
      </c>
      <c r="N64" s="33">
        <v>0.1</v>
      </c>
      <c r="O64" s="34">
        <f t="shared" ref="O64:O71" si="3">M64*N64</f>
        <v>0.2</v>
      </c>
      <c r="P64" s="35" t="s">
        <v>76</v>
      </c>
      <c r="Q64" s="34">
        <f t="shared" ref="Q64:Q71" si="4">IF(P64="Y",O64,0)</f>
        <v>0.2</v>
      </c>
      <c r="R64" s="35" t="s">
        <v>12</v>
      </c>
      <c r="S64" s="34">
        <v>0</v>
      </c>
      <c r="T64" s="35" t="s">
        <v>12</v>
      </c>
      <c r="U64" s="34">
        <v>0</v>
      </c>
      <c r="V64" s="34">
        <f t="shared" ref="V64:V71" si="5">O64+Q64+S64+U64</f>
        <v>0.4</v>
      </c>
      <c r="W64" s="83"/>
      <c r="X64" s="83"/>
      <c r="Y64" s="83"/>
      <c r="Z64" s="83"/>
      <c r="AA64" s="83"/>
      <c r="AB64" s="83"/>
      <c r="AC64" s="83"/>
      <c r="AD64" s="83"/>
      <c r="AE64" s="83"/>
      <c r="AF64" s="83"/>
      <c r="AG64" s="83"/>
      <c r="AH64" s="83"/>
      <c r="AI64" s="83"/>
    </row>
    <row r="65" spans="1:35" s="36" customFormat="1" ht="25.5" hidden="1" outlineLevel="2" x14ac:dyDescent="0.2">
      <c r="A65" s="27" t="s">
        <v>138</v>
      </c>
      <c r="B65" s="28" t="s">
        <v>88</v>
      </c>
      <c r="C65" s="89" t="s">
        <v>1025</v>
      </c>
      <c r="D65" s="29" t="s">
        <v>89</v>
      </c>
      <c r="E65" s="28" t="s">
        <v>90</v>
      </c>
      <c r="F65" s="30">
        <v>1</v>
      </c>
      <c r="G65" s="28" t="s">
        <v>135</v>
      </c>
      <c r="H65" s="28" t="s">
        <v>602</v>
      </c>
      <c r="I65" s="28" t="s">
        <v>603</v>
      </c>
      <c r="J65" s="28" t="s">
        <v>137</v>
      </c>
      <c r="K65" s="28">
        <v>505911</v>
      </c>
      <c r="L65" s="183" t="s">
        <v>876</v>
      </c>
      <c r="M65" s="32">
        <v>2</v>
      </c>
      <c r="N65" s="184">
        <v>0.2</v>
      </c>
      <c r="O65" s="34">
        <f t="shared" si="3"/>
        <v>0.4</v>
      </c>
      <c r="P65" s="35" t="s">
        <v>76</v>
      </c>
      <c r="Q65" s="34">
        <f t="shared" si="4"/>
        <v>0.4</v>
      </c>
      <c r="R65" s="35" t="s">
        <v>12</v>
      </c>
      <c r="S65" s="34">
        <v>0</v>
      </c>
      <c r="T65" s="35" t="s">
        <v>12</v>
      </c>
      <c r="U65" s="34">
        <v>0</v>
      </c>
      <c r="V65" s="34">
        <f t="shared" si="5"/>
        <v>0.8</v>
      </c>
      <c r="W65" s="83"/>
      <c r="X65" s="83"/>
      <c r="Y65" s="83"/>
      <c r="Z65" s="83"/>
      <c r="AA65" s="83"/>
      <c r="AB65" s="83"/>
      <c r="AC65" s="83"/>
      <c r="AD65" s="83"/>
      <c r="AE65" s="83"/>
      <c r="AF65" s="83"/>
      <c r="AG65" s="83"/>
      <c r="AH65" s="83"/>
      <c r="AI65" s="83"/>
    </row>
    <row r="66" spans="1:35" s="36" customFormat="1" ht="25.5" hidden="1" outlineLevel="2" x14ac:dyDescent="0.2">
      <c r="A66" s="27" t="s">
        <v>146</v>
      </c>
      <c r="B66" s="28" t="s">
        <v>88</v>
      </c>
      <c r="C66" s="89" t="s">
        <v>1025</v>
      </c>
      <c r="D66" s="29" t="s">
        <v>89</v>
      </c>
      <c r="E66" s="28" t="s">
        <v>90</v>
      </c>
      <c r="F66" s="30">
        <v>1</v>
      </c>
      <c r="G66" s="28" t="s">
        <v>135</v>
      </c>
      <c r="H66" s="28" t="s">
        <v>602</v>
      </c>
      <c r="I66" s="28" t="s">
        <v>631</v>
      </c>
      <c r="J66" s="28" t="s">
        <v>137</v>
      </c>
      <c r="K66" s="28">
        <v>504401</v>
      </c>
      <c r="L66" s="29" t="s">
        <v>876</v>
      </c>
      <c r="M66" s="32">
        <v>2</v>
      </c>
      <c r="N66" s="184">
        <v>0.2</v>
      </c>
      <c r="O66" s="34">
        <f t="shared" si="3"/>
        <v>0.4</v>
      </c>
      <c r="P66" s="35" t="s">
        <v>76</v>
      </c>
      <c r="Q66" s="34">
        <f t="shared" si="4"/>
        <v>0.4</v>
      </c>
      <c r="R66" s="35" t="s">
        <v>12</v>
      </c>
      <c r="S66" s="34">
        <v>0</v>
      </c>
      <c r="T66" s="35" t="s">
        <v>12</v>
      </c>
      <c r="U66" s="34">
        <v>0</v>
      </c>
      <c r="V66" s="34">
        <f t="shared" si="5"/>
        <v>0.8</v>
      </c>
      <c r="W66" s="83"/>
      <c r="X66" s="83"/>
      <c r="Y66" s="83"/>
      <c r="Z66" s="83"/>
      <c r="AA66" s="83"/>
      <c r="AB66" s="83"/>
      <c r="AC66" s="83"/>
      <c r="AD66" s="83"/>
      <c r="AE66" s="83"/>
      <c r="AF66" s="83"/>
      <c r="AG66" s="83"/>
      <c r="AH66" s="83"/>
      <c r="AI66" s="83"/>
    </row>
    <row r="67" spans="1:35" s="83" customFormat="1" ht="13.5" hidden="1" customHeight="1" outlineLevel="2" x14ac:dyDescent="0.2">
      <c r="A67" s="27" t="s">
        <v>117</v>
      </c>
      <c r="B67" s="28" t="s">
        <v>88</v>
      </c>
      <c r="C67" s="89" t="s">
        <v>1025</v>
      </c>
      <c r="D67" s="29" t="s">
        <v>89</v>
      </c>
      <c r="E67" s="28" t="s">
        <v>90</v>
      </c>
      <c r="F67" s="30">
        <v>1</v>
      </c>
      <c r="G67" s="28" t="s">
        <v>135</v>
      </c>
      <c r="H67" s="28" t="s">
        <v>602</v>
      </c>
      <c r="I67" s="28" t="s">
        <v>632</v>
      </c>
      <c r="J67" s="28" t="s">
        <v>137</v>
      </c>
      <c r="K67" s="28" t="s">
        <v>550</v>
      </c>
      <c r="L67" s="29" t="s">
        <v>875</v>
      </c>
      <c r="M67" s="32">
        <v>2</v>
      </c>
      <c r="N67" s="33">
        <v>0.1</v>
      </c>
      <c r="O67" s="34">
        <f t="shared" si="3"/>
        <v>0.2</v>
      </c>
      <c r="P67" s="35" t="s">
        <v>76</v>
      </c>
      <c r="Q67" s="34">
        <f t="shared" si="4"/>
        <v>0.2</v>
      </c>
      <c r="R67" s="35" t="s">
        <v>12</v>
      </c>
      <c r="S67" s="34">
        <v>0</v>
      </c>
      <c r="T67" s="35" t="s">
        <v>12</v>
      </c>
      <c r="U67" s="34">
        <v>0</v>
      </c>
      <c r="V67" s="34">
        <f t="shared" si="5"/>
        <v>0.4</v>
      </c>
    </row>
    <row r="68" spans="1:35" s="83" customFormat="1" ht="13.5" hidden="1" customHeight="1" outlineLevel="2" x14ac:dyDescent="0.2">
      <c r="A68" s="27" t="s">
        <v>160</v>
      </c>
      <c r="B68" s="28" t="s">
        <v>88</v>
      </c>
      <c r="C68" s="89" t="s">
        <v>1025</v>
      </c>
      <c r="D68" s="29" t="s">
        <v>89</v>
      </c>
      <c r="E68" s="28" t="s">
        <v>90</v>
      </c>
      <c r="F68" s="30">
        <v>1</v>
      </c>
      <c r="G68" s="28" t="s">
        <v>135</v>
      </c>
      <c r="H68" s="28" t="s">
        <v>602</v>
      </c>
      <c r="I68" s="28" t="s">
        <v>634</v>
      </c>
      <c r="J68" s="28" t="s">
        <v>137</v>
      </c>
      <c r="K68" s="31">
        <v>503401</v>
      </c>
      <c r="L68" s="29" t="s">
        <v>875</v>
      </c>
      <c r="M68" s="32">
        <v>2</v>
      </c>
      <c r="N68" s="33">
        <v>0.1</v>
      </c>
      <c r="O68" s="34">
        <f t="shared" si="3"/>
        <v>0.2</v>
      </c>
      <c r="P68" s="35" t="s">
        <v>76</v>
      </c>
      <c r="Q68" s="34">
        <f t="shared" si="4"/>
        <v>0.2</v>
      </c>
      <c r="R68" s="35" t="s">
        <v>12</v>
      </c>
      <c r="S68" s="34">
        <v>0</v>
      </c>
      <c r="T68" s="35" t="s">
        <v>12</v>
      </c>
      <c r="U68" s="34">
        <v>0</v>
      </c>
      <c r="V68" s="34">
        <f t="shared" si="5"/>
        <v>0.4</v>
      </c>
    </row>
    <row r="69" spans="1:35" s="83" customFormat="1" ht="13.5" hidden="1" customHeight="1" outlineLevel="2" x14ac:dyDescent="0.2">
      <c r="A69" s="27" t="s">
        <v>161</v>
      </c>
      <c r="B69" s="28" t="s">
        <v>88</v>
      </c>
      <c r="C69" s="89" t="s">
        <v>1025</v>
      </c>
      <c r="D69" s="29" t="s">
        <v>89</v>
      </c>
      <c r="E69" s="28" t="s">
        <v>90</v>
      </c>
      <c r="F69" s="30">
        <v>1</v>
      </c>
      <c r="G69" s="28" t="s">
        <v>135</v>
      </c>
      <c r="H69" s="28" t="s">
        <v>602</v>
      </c>
      <c r="I69" s="28" t="s">
        <v>636</v>
      </c>
      <c r="J69" s="28" t="s">
        <v>137</v>
      </c>
      <c r="K69" s="31">
        <v>502700</v>
      </c>
      <c r="L69" s="29" t="s">
        <v>875</v>
      </c>
      <c r="M69" s="32">
        <v>2</v>
      </c>
      <c r="N69" s="33">
        <v>0.1</v>
      </c>
      <c r="O69" s="34">
        <f t="shared" si="3"/>
        <v>0.2</v>
      </c>
      <c r="P69" s="35" t="s">
        <v>76</v>
      </c>
      <c r="Q69" s="34">
        <f t="shared" si="4"/>
        <v>0.2</v>
      </c>
      <c r="R69" s="35" t="s">
        <v>12</v>
      </c>
      <c r="S69" s="34">
        <v>0</v>
      </c>
      <c r="T69" s="35" t="s">
        <v>12</v>
      </c>
      <c r="U69" s="34">
        <v>0</v>
      </c>
      <c r="V69" s="34">
        <f t="shared" si="5"/>
        <v>0.4</v>
      </c>
    </row>
    <row r="70" spans="1:35" s="83" customFormat="1" ht="13.5" hidden="1" customHeight="1" outlineLevel="2" x14ac:dyDescent="0.2">
      <c r="A70" s="27" t="s">
        <v>122</v>
      </c>
      <c r="B70" s="28" t="s">
        <v>88</v>
      </c>
      <c r="C70" s="89" t="s">
        <v>1025</v>
      </c>
      <c r="D70" s="29" t="s">
        <v>89</v>
      </c>
      <c r="E70" s="28" t="s">
        <v>90</v>
      </c>
      <c r="F70" s="30">
        <v>1</v>
      </c>
      <c r="G70" s="28" t="s">
        <v>135</v>
      </c>
      <c r="H70" s="28" t="s">
        <v>602</v>
      </c>
      <c r="I70" s="28" t="s">
        <v>637</v>
      </c>
      <c r="J70" s="28" t="s">
        <v>137</v>
      </c>
      <c r="K70" s="28" t="s">
        <v>552</v>
      </c>
      <c r="L70" s="29" t="s">
        <v>875</v>
      </c>
      <c r="M70" s="32">
        <v>2</v>
      </c>
      <c r="N70" s="33">
        <v>0.1</v>
      </c>
      <c r="O70" s="34">
        <f t="shared" si="3"/>
        <v>0.2</v>
      </c>
      <c r="P70" s="35" t="s">
        <v>76</v>
      </c>
      <c r="Q70" s="34">
        <f t="shared" si="4"/>
        <v>0.2</v>
      </c>
      <c r="R70" s="35" t="s">
        <v>12</v>
      </c>
      <c r="S70" s="34">
        <v>0</v>
      </c>
      <c r="T70" s="35" t="s">
        <v>12</v>
      </c>
      <c r="U70" s="34">
        <v>0</v>
      </c>
      <c r="V70" s="34">
        <f t="shared" si="5"/>
        <v>0.4</v>
      </c>
    </row>
    <row r="71" spans="1:35" s="158" customFormat="1" ht="13.5" hidden="1" customHeight="1" outlineLevel="2" x14ac:dyDescent="0.2">
      <c r="A71" s="27" t="s">
        <v>162</v>
      </c>
      <c r="B71" s="28" t="s">
        <v>88</v>
      </c>
      <c r="C71" s="89" t="s">
        <v>1025</v>
      </c>
      <c r="D71" s="29" t="s">
        <v>89</v>
      </c>
      <c r="E71" s="28" t="s">
        <v>90</v>
      </c>
      <c r="F71" s="30">
        <v>1</v>
      </c>
      <c r="G71" s="28" t="s">
        <v>135</v>
      </c>
      <c r="H71" s="28" t="s">
        <v>602</v>
      </c>
      <c r="I71" s="28" t="s">
        <v>638</v>
      </c>
      <c r="J71" s="28" t="s">
        <v>137</v>
      </c>
      <c r="K71" s="28" t="s">
        <v>805</v>
      </c>
      <c r="L71" s="29" t="s">
        <v>875</v>
      </c>
      <c r="M71" s="32">
        <v>2</v>
      </c>
      <c r="N71" s="33">
        <v>0.1</v>
      </c>
      <c r="O71" s="34">
        <f t="shared" si="3"/>
        <v>0.2</v>
      </c>
      <c r="P71" s="35" t="s">
        <v>76</v>
      </c>
      <c r="Q71" s="34">
        <f t="shared" si="4"/>
        <v>0.2</v>
      </c>
      <c r="R71" s="35" t="s">
        <v>12</v>
      </c>
      <c r="S71" s="34">
        <v>0</v>
      </c>
      <c r="T71" s="35" t="s">
        <v>12</v>
      </c>
      <c r="U71" s="34">
        <v>0</v>
      </c>
      <c r="V71" s="34">
        <f t="shared" si="5"/>
        <v>0.4</v>
      </c>
      <c r="W71" s="83"/>
      <c r="X71" s="83"/>
      <c r="Y71" s="83"/>
      <c r="Z71" s="83"/>
      <c r="AA71" s="83"/>
      <c r="AB71" s="83"/>
      <c r="AC71" s="83"/>
      <c r="AD71" s="83"/>
      <c r="AE71" s="83"/>
      <c r="AF71" s="83"/>
      <c r="AG71" s="83"/>
      <c r="AH71" s="83"/>
      <c r="AI71" s="83"/>
    </row>
    <row r="72" spans="1:35" s="158" customFormat="1" ht="13.5" customHeight="1" outlineLevel="1" collapsed="1" x14ac:dyDescent="0.2">
      <c r="A72" s="27"/>
      <c r="B72" s="28"/>
      <c r="C72" s="116" t="s">
        <v>1099</v>
      </c>
      <c r="D72" s="29"/>
      <c r="E72" s="28"/>
      <c r="F72" s="30"/>
      <c r="G72" s="28"/>
      <c r="H72" s="28"/>
      <c r="I72" s="28"/>
      <c r="J72" s="28"/>
      <c r="K72" s="28"/>
      <c r="L72" s="29"/>
      <c r="M72" s="32"/>
      <c r="N72" s="33">
        <v>0.99999999999999989</v>
      </c>
      <c r="O72" s="34"/>
      <c r="P72" s="35"/>
      <c r="Q72" s="34"/>
      <c r="R72" s="35"/>
      <c r="S72" s="34"/>
      <c r="T72" s="35"/>
      <c r="U72" s="34"/>
      <c r="V72" s="34"/>
      <c r="W72" s="83"/>
      <c r="X72" s="83"/>
      <c r="Y72" s="83"/>
      <c r="Z72" s="83"/>
      <c r="AA72" s="83"/>
      <c r="AB72" s="83"/>
      <c r="AC72" s="83"/>
      <c r="AD72" s="83"/>
      <c r="AE72" s="83"/>
      <c r="AF72" s="83"/>
      <c r="AG72" s="83"/>
      <c r="AH72" s="83"/>
      <c r="AI72" s="83"/>
    </row>
    <row r="73" spans="1:35" s="83" customFormat="1" ht="13.5" hidden="1" customHeight="1" outlineLevel="2" x14ac:dyDescent="0.2">
      <c r="A73" s="27" t="s">
        <v>73</v>
      </c>
      <c r="B73" s="28" t="s">
        <v>85</v>
      </c>
      <c r="C73" s="89" t="s">
        <v>85</v>
      </c>
      <c r="D73" s="29" t="s">
        <v>69</v>
      </c>
      <c r="E73" s="28" t="s">
        <v>70</v>
      </c>
      <c r="F73" s="30">
        <v>1</v>
      </c>
      <c r="G73" s="28" t="s">
        <v>66</v>
      </c>
      <c r="H73" s="28" t="s">
        <v>74</v>
      </c>
      <c r="I73" s="28" t="s">
        <v>75</v>
      </c>
      <c r="J73" s="47" t="s">
        <v>639</v>
      </c>
      <c r="K73" s="58" t="s">
        <v>907</v>
      </c>
      <c r="L73" s="39" t="s">
        <v>903</v>
      </c>
      <c r="M73" s="32">
        <v>1</v>
      </c>
      <c r="N73" s="33">
        <v>0.09</v>
      </c>
      <c r="O73" s="34">
        <f t="shared" ref="O73:O79" si="6">M73*N73</f>
        <v>0.09</v>
      </c>
      <c r="P73" s="35" t="s">
        <v>76</v>
      </c>
      <c r="Q73" s="34">
        <f t="shared" ref="Q73:Q79" si="7">IF(P73="Y",O73,0)</f>
        <v>0.09</v>
      </c>
      <c r="R73" s="35" t="s">
        <v>12</v>
      </c>
      <c r="S73" s="34">
        <v>0</v>
      </c>
      <c r="T73" s="35" t="s">
        <v>12</v>
      </c>
      <c r="U73" s="34">
        <v>0</v>
      </c>
      <c r="V73" s="34">
        <f t="shared" ref="V73:V79" si="8">O73+Q73+S73+U73</f>
        <v>0.18</v>
      </c>
      <c r="W73" s="36"/>
      <c r="X73" s="36"/>
      <c r="Y73" s="36"/>
      <c r="Z73" s="36"/>
      <c r="AA73" s="36"/>
      <c r="AB73" s="36"/>
      <c r="AC73" s="36"/>
      <c r="AD73" s="36"/>
      <c r="AE73" s="36"/>
      <c r="AF73" s="36"/>
      <c r="AG73" s="36"/>
      <c r="AH73" s="36"/>
      <c r="AI73" s="36"/>
    </row>
    <row r="74" spans="1:35" s="45" customFormat="1" ht="13.5" hidden="1" customHeight="1" outlineLevel="2" x14ac:dyDescent="0.2">
      <c r="A74" s="27" t="s">
        <v>80</v>
      </c>
      <c r="B74" s="28" t="s">
        <v>85</v>
      </c>
      <c r="C74" s="89" t="s">
        <v>85</v>
      </c>
      <c r="D74" s="29" t="s">
        <v>69</v>
      </c>
      <c r="E74" s="28" t="s">
        <v>70</v>
      </c>
      <c r="F74" s="30">
        <v>1</v>
      </c>
      <c r="G74" s="28" t="s">
        <v>66</v>
      </c>
      <c r="H74" s="28" t="s">
        <v>81</v>
      </c>
      <c r="I74" s="28" t="s">
        <v>82</v>
      </c>
      <c r="J74" s="47" t="s">
        <v>640</v>
      </c>
      <c r="K74" s="28" t="s">
        <v>562</v>
      </c>
      <c r="L74" s="29" t="s">
        <v>875</v>
      </c>
      <c r="M74" s="32">
        <v>1</v>
      </c>
      <c r="N74" s="33">
        <v>0.27100000000000002</v>
      </c>
      <c r="O74" s="34">
        <f t="shared" si="6"/>
        <v>0.27100000000000002</v>
      </c>
      <c r="P74" s="35" t="s">
        <v>76</v>
      </c>
      <c r="Q74" s="34">
        <f t="shared" si="7"/>
        <v>0.27100000000000002</v>
      </c>
      <c r="R74" s="35" t="s">
        <v>12</v>
      </c>
      <c r="S74" s="34">
        <v>0</v>
      </c>
      <c r="T74" s="35" t="s">
        <v>12</v>
      </c>
      <c r="U74" s="34">
        <v>0</v>
      </c>
      <c r="V74" s="34">
        <f t="shared" si="8"/>
        <v>0.54200000000000004</v>
      </c>
      <c r="W74" s="36"/>
      <c r="X74" s="36"/>
      <c r="Y74" s="36"/>
      <c r="Z74" s="36"/>
      <c r="AA74" s="36"/>
      <c r="AB74" s="36"/>
      <c r="AC74" s="36"/>
      <c r="AD74" s="36"/>
      <c r="AE74" s="36"/>
      <c r="AF74" s="36"/>
      <c r="AG74" s="36"/>
      <c r="AH74" s="36"/>
      <c r="AI74" s="36"/>
    </row>
    <row r="75" spans="1:35" s="83" customFormat="1" ht="13.5" hidden="1" customHeight="1" outlineLevel="2" x14ac:dyDescent="0.2">
      <c r="A75" s="27" t="s">
        <v>94</v>
      </c>
      <c r="B75" s="28" t="s">
        <v>85</v>
      </c>
      <c r="C75" s="89" t="s">
        <v>85</v>
      </c>
      <c r="D75" s="29" t="s">
        <v>69</v>
      </c>
      <c r="E75" s="28" t="s">
        <v>70</v>
      </c>
      <c r="F75" s="30">
        <v>1</v>
      </c>
      <c r="G75" s="28" t="s">
        <v>66</v>
      </c>
      <c r="H75" s="28" t="s">
        <v>641</v>
      </c>
      <c r="I75" s="28" t="s">
        <v>642</v>
      </c>
      <c r="J75" s="28" t="s">
        <v>643</v>
      </c>
      <c r="K75" s="28" t="s">
        <v>95</v>
      </c>
      <c r="L75" s="29" t="s">
        <v>875</v>
      </c>
      <c r="M75" s="32">
        <v>1</v>
      </c>
      <c r="N75" s="33">
        <v>0.09</v>
      </c>
      <c r="O75" s="34">
        <f t="shared" si="6"/>
        <v>0.09</v>
      </c>
      <c r="P75" s="35" t="s">
        <v>76</v>
      </c>
      <c r="Q75" s="34">
        <f t="shared" si="7"/>
        <v>0.09</v>
      </c>
      <c r="R75" s="35" t="s">
        <v>12</v>
      </c>
      <c r="S75" s="34">
        <v>0</v>
      </c>
      <c r="T75" s="35" t="s">
        <v>12</v>
      </c>
      <c r="U75" s="34">
        <v>0</v>
      </c>
      <c r="V75" s="34">
        <f t="shared" si="8"/>
        <v>0.18</v>
      </c>
      <c r="W75" s="36"/>
      <c r="X75" s="36"/>
      <c r="Y75" s="36"/>
      <c r="Z75" s="36"/>
      <c r="AA75" s="36"/>
      <c r="AB75" s="36"/>
      <c r="AC75" s="36"/>
      <c r="AD75" s="36"/>
      <c r="AE75" s="36"/>
      <c r="AF75" s="36"/>
      <c r="AG75" s="36"/>
      <c r="AH75" s="36"/>
      <c r="AI75" s="36"/>
    </row>
    <row r="76" spans="1:35" s="83" customFormat="1" ht="13.5" hidden="1" customHeight="1" outlineLevel="2" x14ac:dyDescent="0.2">
      <c r="A76" s="27" t="s">
        <v>115</v>
      </c>
      <c r="B76" s="28" t="s">
        <v>85</v>
      </c>
      <c r="C76" s="89" t="s">
        <v>85</v>
      </c>
      <c r="D76" s="29" t="s">
        <v>69</v>
      </c>
      <c r="E76" s="28" t="s">
        <v>70</v>
      </c>
      <c r="F76" s="30">
        <v>1</v>
      </c>
      <c r="G76" s="28" t="s">
        <v>66</v>
      </c>
      <c r="H76" s="28" t="s">
        <v>641</v>
      </c>
      <c r="I76" s="28" t="s">
        <v>597</v>
      </c>
      <c r="J76" s="28" t="s">
        <v>643</v>
      </c>
      <c r="K76" s="28" t="s">
        <v>116</v>
      </c>
      <c r="L76" s="29" t="s">
        <v>875</v>
      </c>
      <c r="M76" s="32">
        <v>1</v>
      </c>
      <c r="N76" s="33">
        <v>0.11899999999999999</v>
      </c>
      <c r="O76" s="34">
        <f t="shared" si="6"/>
        <v>0.11899999999999999</v>
      </c>
      <c r="P76" s="35" t="s">
        <v>76</v>
      </c>
      <c r="Q76" s="34">
        <f t="shared" si="7"/>
        <v>0.11899999999999999</v>
      </c>
      <c r="R76" s="35" t="s">
        <v>12</v>
      </c>
      <c r="S76" s="34">
        <v>0</v>
      </c>
      <c r="T76" s="35" t="s">
        <v>12</v>
      </c>
      <c r="U76" s="34">
        <v>0</v>
      </c>
      <c r="V76" s="34">
        <f t="shared" si="8"/>
        <v>0.23799999999999999</v>
      </c>
      <c r="W76" s="36"/>
      <c r="X76" s="36"/>
      <c r="Y76" s="36"/>
      <c r="Z76" s="36"/>
      <c r="AA76" s="36"/>
      <c r="AB76" s="36"/>
      <c r="AC76" s="36"/>
      <c r="AD76" s="36"/>
      <c r="AE76" s="36"/>
      <c r="AF76" s="36"/>
      <c r="AG76" s="36"/>
      <c r="AH76" s="36"/>
      <c r="AI76" s="36"/>
    </row>
    <row r="77" spans="1:35" s="83" customFormat="1" ht="13.5" hidden="1" customHeight="1" outlineLevel="2" x14ac:dyDescent="0.2">
      <c r="A77" s="27" t="s">
        <v>118</v>
      </c>
      <c r="B77" s="28" t="s">
        <v>85</v>
      </c>
      <c r="C77" s="89" t="s">
        <v>85</v>
      </c>
      <c r="D77" s="29" t="s">
        <v>69</v>
      </c>
      <c r="E77" s="28" t="s">
        <v>70</v>
      </c>
      <c r="F77" s="30">
        <v>1</v>
      </c>
      <c r="G77" s="28" t="s">
        <v>66</v>
      </c>
      <c r="H77" s="28" t="s">
        <v>81</v>
      </c>
      <c r="I77" s="28" t="s">
        <v>119</v>
      </c>
      <c r="J77" s="47" t="s">
        <v>640</v>
      </c>
      <c r="K77" s="28" t="s">
        <v>83</v>
      </c>
      <c r="L77" s="29" t="s">
        <v>875</v>
      </c>
      <c r="M77" s="32">
        <v>1</v>
      </c>
      <c r="N77" s="33">
        <v>4.2999999999999997E-2</v>
      </c>
      <c r="O77" s="34">
        <f t="shared" si="6"/>
        <v>4.2999999999999997E-2</v>
      </c>
      <c r="P77" s="35" t="s">
        <v>76</v>
      </c>
      <c r="Q77" s="34">
        <f t="shared" si="7"/>
        <v>4.2999999999999997E-2</v>
      </c>
      <c r="R77" s="35" t="s">
        <v>12</v>
      </c>
      <c r="S77" s="34">
        <v>0</v>
      </c>
      <c r="T77" s="35" t="s">
        <v>12</v>
      </c>
      <c r="U77" s="34">
        <v>0</v>
      </c>
      <c r="V77" s="34">
        <f t="shared" si="8"/>
        <v>8.5999999999999993E-2</v>
      </c>
      <c r="W77" s="36"/>
      <c r="X77" s="36"/>
      <c r="Y77" s="36"/>
      <c r="Z77" s="36"/>
      <c r="AA77" s="36"/>
      <c r="AB77" s="36"/>
      <c r="AC77" s="36"/>
      <c r="AD77" s="36"/>
      <c r="AE77" s="36"/>
      <c r="AF77" s="36"/>
      <c r="AG77" s="36"/>
      <c r="AH77" s="36"/>
      <c r="AI77" s="36"/>
    </row>
    <row r="78" spans="1:35" s="36" customFormat="1" ht="25.5" hidden="1" outlineLevel="2" x14ac:dyDescent="0.2">
      <c r="A78" s="31" t="s">
        <v>77</v>
      </c>
      <c r="B78" s="28" t="s">
        <v>85</v>
      </c>
      <c r="C78" s="89" t="s">
        <v>85</v>
      </c>
      <c r="D78" s="29" t="s">
        <v>69</v>
      </c>
      <c r="E78" s="28" t="s">
        <v>70</v>
      </c>
      <c r="F78" s="30">
        <v>1</v>
      </c>
      <c r="G78" s="47" t="s">
        <v>789</v>
      </c>
      <c r="H78" s="28" t="s">
        <v>78</v>
      </c>
      <c r="I78" s="28" t="s">
        <v>79</v>
      </c>
      <c r="J78" s="28" t="s">
        <v>579</v>
      </c>
      <c r="K78" s="58" t="s">
        <v>959</v>
      </c>
      <c r="L78" s="58" t="s">
        <v>958</v>
      </c>
      <c r="M78" s="32">
        <v>1</v>
      </c>
      <c r="N78" s="33">
        <v>0.24199999999999999</v>
      </c>
      <c r="O78" s="34">
        <f t="shared" si="6"/>
        <v>0.24199999999999999</v>
      </c>
      <c r="P78" s="35" t="s">
        <v>76</v>
      </c>
      <c r="Q78" s="34">
        <f t="shared" si="7"/>
        <v>0.24199999999999999</v>
      </c>
      <c r="R78" s="35" t="s">
        <v>12</v>
      </c>
      <c r="S78" s="34">
        <v>0</v>
      </c>
      <c r="T78" s="35" t="s">
        <v>12</v>
      </c>
      <c r="U78" s="34">
        <v>0</v>
      </c>
      <c r="V78" s="34">
        <f t="shared" si="8"/>
        <v>0.48399999999999999</v>
      </c>
    </row>
    <row r="79" spans="1:35" s="36" customFormat="1" ht="25.5" hidden="1" outlineLevel="2" x14ac:dyDescent="0.2">
      <c r="A79" s="31" t="s">
        <v>84</v>
      </c>
      <c r="B79" s="28" t="s">
        <v>85</v>
      </c>
      <c r="C79" s="89" t="s">
        <v>85</v>
      </c>
      <c r="D79" s="29" t="s">
        <v>69</v>
      </c>
      <c r="E79" s="28" t="s">
        <v>70</v>
      </c>
      <c r="F79" s="30">
        <v>1</v>
      </c>
      <c r="G79" s="28" t="s">
        <v>789</v>
      </c>
      <c r="H79" s="28" t="s">
        <v>78</v>
      </c>
      <c r="I79" s="28" t="s">
        <v>86</v>
      </c>
      <c r="J79" s="28" t="s">
        <v>579</v>
      </c>
      <c r="K79" s="58" t="s">
        <v>959</v>
      </c>
      <c r="L79" s="58" t="s">
        <v>958</v>
      </c>
      <c r="M79" s="32">
        <v>1</v>
      </c>
      <c r="N79" s="33">
        <v>0.14499999999999999</v>
      </c>
      <c r="O79" s="34">
        <f t="shared" si="6"/>
        <v>0.14499999999999999</v>
      </c>
      <c r="P79" s="35" t="s">
        <v>76</v>
      </c>
      <c r="Q79" s="34">
        <f t="shared" si="7"/>
        <v>0.14499999999999999</v>
      </c>
      <c r="R79" s="35" t="s">
        <v>12</v>
      </c>
      <c r="S79" s="34">
        <v>0</v>
      </c>
      <c r="T79" s="35" t="s">
        <v>12</v>
      </c>
      <c r="U79" s="34">
        <v>0</v>
      </c>
      <c r="V79" s="34">
        <f t="shared" si="8"/>
        <v>0.28999999999999998</v>
      </c>
    </row>
    <row r="80" spans="1:35" s="36" customFormat="1" outlineLevel="1" collapsed="1" x14ac:dyDescent="0.2">
      <c r="A80" s="31"/>
      <c r="B80" s="28"/>
      <c r="C80" s="116" t="s">
        <v>963</v>
      </c>
      <c r="D80" s="29"/>
      <c r="E80" s="28"/>
      <c r="F80" s="30"/>
      <c r="G80" s="28"/>
      <c r="H80" s="28"/>
      <c r="I80" s="28"/>
      <c r="J80" s="28"/>
      <c r="K80" s="58"/>
      <c r="L80" s="58"/>
      <c r="M80" s="32"/>
      <c r="N80" s="33">
        <v>1</v>
      </c>
      <c r="O80" s="34"/>
      <c r="P80" s="35"/>
      <c r="Q80" s="34"/>
      <c r="R80" s="35"/>
      <c r="S80" s="34"/>
      <c r="T80" s="35"/>
      <c r="U80" s="34"/>
      <c r="V80" s="34"/>
    </row>
    <row r="81" spans="1:35" s="36" customFormat="1" ht="38.25" hidden="1" outlineLevel="2" x14ac:dyDescent="0.2">
      <c r="A81" s="27" t="s">
        <v>644</v>
      </c>
      <c r="B81" s="28" t="s">
        <v>645</v>
      </c>
      <c r="C81" s="89" t="s">
        <v>1026</v>
      </c>
      <c r="D81" s="29" t="s">
        <v>69</v>
      </c>
      <c r="E81" s="28" t="s">
        <v>646</v>
      </c>
      <c r="F81" s="30">
        <v>1</v>
      </c>
      <c r="G81" s="28" t="s">
        <v>521</v>
      </c>
      <c r="H81" s="28" t="s">
        <v>647</v>
      </c>
      <c r="I81" s="27" t="s">
        <v>648</v>
      </c>
      <c r="J81" s="28" t="s">
        <v>649</v>
      </c>
      <c r="K81" s="28" t="s">
        <v>839</v>
      </c>
      <c r="L81" s="29" t="s">
        <v>875</v>
      </c>
      <c r="M81" s="32">
        <v>1</v>
      </c>
      <c r="N81" s="33">
        <v>1</v>
      </c>
      <c r="O81" s="34">
        <f>M81*N81</f>
        <v>1</v>
      </c>
      <c r="P81" s="35" t="s">
        <v>12</v>
      </c>
      <c r="Q81" s="34">
        <f>IF(P81="Y",O81,0)</f>
        <v>0</v>
      </c>
      <c r="R81" s="35" t="s">
        <v>12</v>
      </c>
      <c r="S81" s="34">
        <v>0</v>
      </c>
      <c r="T81" s="35" t="s">
        <v>12</v>
      </c>
      <c r="U81" s="34">
        <v>0</v>
      </c>
      <c r="V81" s="34">
        <f>O81+Q81+S81+U81</f>
        <v>1</v>
      </c>
      <c r="AI81" s="45"/>
    </row>
    <row r="82" spans="1:35" s="36" customFormat="1" outlineLevel="1" collapsed="1" x14ac:dyDescent="0.2">
      <c r="A82" s="27"/>
      <c r="B82" s="28"/>
      <c r="C82" s="116" t="s">
        <v>1100</v>
      </c>
      <c r="D82" s="29"/>
      <c r="E82" s="28"/>
      <c r="F82" s="30"/>
      <c r="G82" s="28"/>
      <c r="H82" s="28"/>
      <c r="I82" s="27"/>
      <c r="J82" s="28"/>
      <c r="K82" s="28"/>
      <c r="L82" s="29"/>
      <c r="M82" s="32"/>
      <c r="N82" s="33">
        <v>1</v>
      </c>
      <c r="O82" s="34"/>
      <c r="P82" s="35"/>
      <c r="Q82" s="34"/>
      <c r="R82" s="35"/>
      <c r="S82" s="34"/>
      <c r="T82" s="35"/>
      <c r="U82" s="34"/>
      <c r="V82" s="34"/>
      <c r="AI82" s="45"/>
    </row>
    <row r="83" spans="1:35" s="36" customFormat="1" ht="38.25" hidden="1" outlineLevel="2" x14ac:dyDescent="0.2">
      <c r="A83" s="27" t="s">
        <v>67</v>
      </c>
      <c r="B83" s="28" t="s">
        <v>68</v>
      </c>
      <c r="C83" s="89" t="s">
        <v>68</v>
      </c>
      <c r="D83" s="29" t="s">
        <v>69</v>
      </c>
      <c r="E83" s="28" t="s">
        <v>70</v>
      </c>
      <c r="F83" s="30">
        <v>1</v>
      </c>
      <c r="G83" s="28" t="s">
        <v>66</v>
      </c>
      <c r="H83" s="58" t="s">
        <v>900</v>
      </c>
      <c r="I83" s="28" t="s">
        <v>71</v>
      </c>
      <c r="J83" s="28" t="s">
        <v>650</v>
      </c>
      <c r="K83" s="28" t="s">
        <v>561</v>
      </c>
      <c r="L83" s="39" t="s">
        <v>901</v>
      </c>
      <c r="M83" s="32">
        <v>1</v>
      </c>
      <c r="N83" s="33">
        <v>0.5</v>
      </c>
      <c r="O83" s="34">
        <f>M83*N83</f>
        <v>0.5</v>
      </c>
      <c r="P83" s="35" t="s">
        <v>12</v>
      </c>
      <c r="Q83" s="34">
        <f>IF(P83="Y",O83,0)</f>
        <v>0</v>
      </c>
      <c r="R83" s="35" t="s">
        <v>12</v>
      </c>
      <c r="S83" s="34">
        <v>0</v>
      </c>
      <c r="T83" s="35" t="s">
        <v>12</v>
      </c>
      <c r="U83" s="34">
        <v>0</v>
      </c>
      <c r="V83" s="34">
        <f>O83+Q83+S83+U83</f>
        <v>0.5</v>
      </c>
    </row>
    <row r="84" spans="1:35" s="36" customFormat="1" ht="38.25" hidden="1" outlineLevel="2" x14ac:dyDescent="0.2">
      <c r="A84" s="27" t="s">
        <v>91</v>
      </c>
      <c r="B84" s="28" t="s">
        <v>68</v>
      </c>
      <c r="C84" s="89" t="s">
        <v>68</v>
      </c>
      <c r="D84" s="29" t="s">
        <v>69</v>
      </c>
      <c r="E84" s="28" t="s">
        <v>70</v>
      </c>
      <c r="F84" s="30">
        <v>1</v>
      </c>
      <c r="G84" s="28" t="s">
        <v>66</v>
      </c>
      <c r="H84" s="58" t="s">
        <v>900</v>
      </c>
      <c r="I84" s="28" t="s">
        <v>651</v>
      </c>
      <c r="J84" s="28" t="s">
        <v>652</v>
      </c>
      <c r="K84" s="28" t="s">
        <v>92</v>
      </c>
      <c r="L84" s="39" t="s">
        <v>901</v>
      </c>
      <c r="M84" s="32">
        <v>1</v>
      </c>
      <c r="N84" s="33">
        <v>0.5</v>
      </c>
      <c r="O84" s="34">
        <f>M84*N84</f>
        <v>0.5</v>
      </c>
      <c r="P84" s="35" t="s">
        <v>12</v>
      </c>
      <c r="Q84" s="34">
        <f>IF(P84="Y",O84,0)</f>
        <v>0</v>
      </c>
      <c r="R84" s="35" t="s">
        <v>12</v>
      </c>
      <c r="S84" s="34">
        <v>0</v>
      </c>
      <c r="T84" s="35" t="s">
        <v>12</v>
      </c>
      <c r="U84" s="34">
        <v>0</v>
      </c>
      <c r="V84" s="34">
        <f>O84+Q84+S84+U84</f>
        <v>0.5</v>
      </c>
    </row>
    <row r="85" spans="1:35" s="36" customFormat="1" outlineLevel="1" collapsed="1" x14ac:dyDescent="0.2">
      <c r="A85" s="27"/>
      <c r="B85" s="28"/>
      <c r="C85" s="116" t="s">
        <v>964</v>
      </c>
      <c r="D85" s="29"/>
      <c r="E85" s="28"/>
      <c r="F85" s="30"/>
      <c r="G85" s="28"/>
      <c r="H85" s="58"/>
      <c r="I85" s="28"/>
      <c r="J85" s="28"/>
      <c r="K85" s="28"/>
      <c r="L85" s="39"/>
      <c r="M85" s="32"/>
      <c r="N85" s="33">
        <v>1</v>
      </c>
      <c r="O85" s="34"/>
      <c r="P85" s="35"/>
      <c r="Q85" s="34"/>
      <c r="R85" s="35"/>
      <c r="S85" s="34"/>
      <c r="T85" s="35"/>
      <c r="U85" s="34"/>
      <c r="V85" s="34"/>
    </row>
    <row r="86" spans="1:35" s="36" customFormat="1" ht="25.5" hidden="1" outlineLevel="2" x14ac:dyDescent="0.2">
      <c r="A86" s="31" t="s">
        <v>306</v>
      </c>
      <c r="B86" s="28" t="s">
        <v>307</v>
      </c>
      <c r="C86" s="89" t="s">
        <v>307</v>
      </c>
      <c r="D86" s="29" t="s">
        <v>69</v>
      </c>
      <c r="E86" s="28" t="s">
        <v>70</v>
      </c>
      <c r="F86" s="30">
        <v>1</v>
      </c>
      <c r="G86" s="28" t="s">
        <v>789</v>
      </c>
      <c r="H86" s="28" t="s">
        <v>263</v>
      </c>
      <c r="I86" s="28" t="s">
        <v>308</v>
      </c>
      <c r="J86" s="28" t="s">
        <v>265</v>
      </c>
      <c r="K86" s="31">
        <v>409300</v>
      </c>
      <c r="L86" s="29" t="s">
        <v>957</v>
      </c>
      <c r="M86" s="32">
        <v>1</v>
      </c>
      <c r="N86" s="33">
        <v>0.4</v>
      </c>
      <c r="O86" s="34">
        <f>M86*N86</f>
        <v>0.4</v>
      </c>
      <c r="P86" s="35" t="s">
        <v>12</v>
      </c>
      <c r="Q86" s="34">
        <f>IF(P86="Y",O86,0)</f>
        <v>0</v>
      </c>
      <c r="R86" s="35" t="s">
        <v>12</v>
      </c>
      <c r="S86" s="34">
        <v>0</v>
      </c>
      <c r="T86" s="35" t="s">
        <v>12</v>
      </c>
      <c r="U86" s="34">
        <v>0</v>
      </c>
      <c r="V86" s="34">
        <f>O86+Q86+S86+U86</f>
        <v>0.4</v>
      </c>
    </row>
    <row r="87" spans="1:35" s="36" customFormat="1" ht="25.5" hidden="1" outlineLevel="2" x14ac:dyDescent="0.2">
      <c r="A87" s="31" t="s">
        <v>479</v>
      </c>
      <c r="B87" s="28" t="s">
        <v>307</v>
      </c>
      <c r="C87" s="89" t="s">
        <v>307</v>
      </c>
      <c r="D87" s="29" t="s">
        <v>69</v>
      </c>
      <c r="E87" s="28" t="s">
        <v>70</v>
      </c>
      <c r="F87" s="30">
        <v>1</v>
      </c>
      <c r="G87" s="47" t="s">
        <v>789</v>
      </c>
      <c r="H87" s="28" t="s">
        <v>263</v>
      </c>
      <c r="I87" s="28" t="s">
        <v>480</v>
      </c>
      <c r="J87" s="28" t="s">
        <v>481</v>
      </c>
      <c r="K87" s="31">
        <v>409001</v>
      </c>
      <c r="L87" s="29" t="s">
        <v>957</v>
      </c>
      <c r="M87" s="32">
        <v>1</v>
      </c>
      <c r="N87" s="33">
        <v>0.2</v>
      </c>
      <c r="O87" s="34">
        <f>M87*N87</f>
        <v>0.2</v>
      </c>
      <c r="P87" s="35" t="s">
        <v>12</v>
      </c>
      <c r="Q87" s="34">
        <f>IF(P87="Y",O87,0)</f>
        <v>0</v>
      </c>
      <c r="R87" s="35" t="s">
        <v>12</v>
      </c>
      <c r="S87" s="34">
        <v>0</v>
      </c>
      <c r="T87" s="35" t="s">
        <v>12</v>
      </c>
      <c r="U87" s="34">
        <v>0</v>
      </c>
      <c r="V87" s="34">
        <f>O87+Q87+S87+U87</f>
        <v>0.2</v>
      </c>
    </row>
    <row r="88" spans="1:35" s="36" customFormat="1" ht="25.5" hidden="1" outlineLevel="2" x14ac:dyDescent="0.2">
      <c r="A88" s="31" t="s">
        <v>482</v>
      </c>
      <c r="B88" s="28" t="s">
        <v>307</v>
      </c>
      <c r="C88" s="89" t="s">
        <v>307</v>
      </c>
      <c r="D88" s="29" t="s">
        <v>69</v>
      </c>
      <c r="E88" s="28" t="s">
        <v>70</v>
      </c>
      <c r="F88" s="30">
        <v>1</v>
      </c>
      <c r="G88" s="28" t="s">
        <v>789</v>
      </c>
      <c r="H88" s="28" t="s">
        <v>263</v>
      </c>
      <c r="I88" s="28" t="s">
        <v>483</v>
      </c>
      <c r="J88" s="28" t="s">
        <v>484</v>
      </c>
      <c r="K88" s="31">
        <v>409001</v>
      </c>
      <c r="L88" s="29" t="s">
        <v>957</v>
      </c>
      <c r="M88" s="32">
        <v>1</v>
      </c>
      <c r="N88" s="33">
        <v>0.4</v>
      </c>
      <c r="O88" s="34">
        <f>M88*N88</f>
        <v>0.4</v>
      </c>
      <c r="P88" s="35" t="s">
        <v>12</v>
      </c>
      <c r="Q88" s="34">
        <f>IF(P88="Y",O88,0)</f>
        <v>0</v>
      </c>
      <c r="R88" s="35" t="s">
        <v>12</v>
      </c>
      <c r="S88" s="34">
        <v>0</v>
      </c>
      <c r="T88" s="35" t="s">
        <v>12</v>
      </c>
      <c r="U88" s="34">
        <v>0</v>
      </c>
      <c r="V88" s="34">
        <f>O88+Q88+S88+U88</f>
        <v>0.4</v>
      </c>
    </row>
    <row r="89" spans="1:35" s="36" customFormat="1" outlineLevel="1" collapsed="1" x14ac:dyDescent="0.2">
      <c r="A89" s="31"/>
      <c r="B89" s="28"/>
      <c r="C89" s="116" t="s">
        <v>965</v>
      </c>
      <c r="D89" s="29"/>
      <c r="E89" s="28"/>
      <c r="F89" s="30"/>
      <c r="G89" s="28"/>
      <c r="H89" s="28"/>
      <c r="I89" s="28"/>
      <c r="J89" s="28"/>
      <c r="K89" s="31"/>
      <c r="L89" s="29"/>
      <c r="M89" s="32"/>
      <c r="N89" s="33">
        <v>1</v>
      </c>
      <c r="O89" s="34"/>
      <c r="P89" s="35"/>
      <c r="Q89" s="34"/>
      <c r="R89" s="35"/>
      <c r="S89" s="34"/>
      <c r="T89" s="35"/>
      <c r="U89" s="34"/>
      <c r="V89" s="34"/>
    </row>
    <row r="90" spans="1:35" s="36" customFormat="1" ht="25.5" hidden="1" outlineLevel="2" x14ac:dyDescent="0.2">
      <c r="A90" s="31" t="s">
        <v>253</v>
      </c>
      <c r="B90" s="28" t="s">
        <v>254</v>
      </c>
      <c r="C90" s="89" t="s">
        <v>1027</v>
      </c>
      <c r="D90" s="29" t="s">
        <v>255</v>
      </c>
      <c r="E90" s="28" t="s">
        <v>256</v>
      </c>
      <c r="F90" s="30">
        <v>3</v>
      </c>
      <c r="G90" s="28" t="s">
        <v>789</v>
      </c>
      <c r="H90" s="58" t="s">
        <v>797</v>
      </c>
      <c r="I90" s="28" t="s">
        <v>257</v>
      </c>
      <c r="J90" s="28" t="s">
        <v>258</v>
      </c>
      <c r="K90" s="31">
        <v>403350</v>
      </c>
      <c r="L90" s="29" t="s">
        <v>875</v>
      </c>
      <c r="M90" s="32">
        <v>1</v>
      </c>
      <c r="N90" s="33">
        <v>0.1</v>
      </c>
      <c r="O90" s="34">
        <f t="shared" ref="O90:O96" si="9">M90*N90</f>
        <v>0.1</v>
      </c>
      <c r="P90" s="35" t="s">
        <v>12</v>
      </c>
      <c r="Q90" s="34">
        <f t="shared" ref="Q90:Q96" si="10">IF(P90="Y",O90,0)</f>
        <v>0</v>
      </c>
      <c r="R90" s="35" t="s">
        <v>12</v>
      </c>
      <c r="S90" s="34">
        <v>0</v>
      </c>
      <c r="T90" s="35" t="s">
        <v>12</v>
      </c>
      <c r="U90" s="34">
        <v>0</v>
      </c>
      <c r="V90" s="34">
        <f t="shared" ref="V90:V96" si="11">O90+Q90+S90+U90</f>
        <v>0.1</v>
      </c>
    </row>
    <row r="91" spans="1:35" s="36" customFormat="1" ht="25.5" hidden="1" outlineLevel="2" x14ac:dyDescent="0.2">
      <c r="A91" s="51" t="s">
        <v>269</v>
      </c>
      <c r="B91" s="39" t="s">
        <v>254</v>
      </c>
      <c r="C91" s="89" t="s">
        <v>1027</v>
      </c>
      <c r="D91" s="49" t="s">
        <v>255</v>
      </c>
      <c r="E91" s="39" t="s">
        <v>256</v>
      </c>
      <c r="F91" s="64">
        <v>3</v>
      </c>
      <c r="G91" s="48" t="s">
        <v>789</v>
      </c>
      <c r="H91" s="58" t="s">
        <v>944</v>
      </c>
      <c r="I91" s="58" t="s">
        <v>653</v>
      </c>
      <c r="J91" s="58" t="s">
        <v>574</v>
      </c>
      <c r="K91" s="58" t="s">
        <v>762</v>
      </c>
      <c r="L91" s="58" t="s">
        <v>946</v>
      </c>
      <c r="M91" s="52">
        <v>1</v>
      </c>
      <c r="N91" s="53">
        <v>0.1</v>
      </c>
      <c r="O91" s="44">
        <f t="shared" si="9"/>
        <v>0.1</v>
      </c>
      <c r="P91" s="43" t="s">
        <v>12</v>
      </c>
      <c r="Q91" s="44">
        <f t="shared" si="10"/>
        <v>0</v>
      </c>
      <c r="R91" s="43" t="s">
        <v>12</v>
      </c>
      <c r="S91" s="44">
        <v>0</v>
      </c>
      <c r="T91" s="43" t="s">
        <v>12</v>
      </c>
      <c r="U91" s="44">
        <v>0</v>
      </c>
      <c r="V91" s="44">
        <f t="shared" si="11"/>
        <v>0.1</v>
      </c>
      <c r="W91" s="45"/>
      <c r="X91" s="45"/>
      <c r="Y91" s="45"/>
      <c r="Z91" s="45"/>
      <c r="AA91" s="45"/>
      <c r="AB91" s="45"/>
      <c r="AC91" s="45"/>
      <c r="AD91" s="45"/>
      <c r="AE91" s="45"/>
      <c r="AF91" s="45"/>
      <c r="AG91" s="45"/>
      <c r="AH91" s="45"/>
      <c r="AI91" s="45"/>
    </row>
    <row r="92" spans="1:35" s="36" customFormat="1" ht="25.5" hidden="1" outlineLevel="2" x14ac:dyDescent="0.2">
      <c r="A92" s="51" t="s">
        <v>287</v>
      </c>
      <c r="B92" s="39" t="s">
        <v>254</v>
      </c>
      <c r="C92" s="89" t="s">
        <v>1027</v>
      </c>
      <c r="D92" s="49" t="s">
        <v>255</v>
      </c>
      <c r="E92" s="39" t="s">
        <v>256</v>
      </c>
      <c r="F92" s="64">
        <v>3</v>
      </c>
      <c r="G92" s="48" t="s">
        <v>789</v>
      </c>
      <c r="H92" s="58" t="s">
        <v>944</v>
      </c>
      <c r="I92" s="58" t="s">
        <v>654</v>
      </c>
      <c r="J92" s="58" t="s">
        <v>574</v>
      </c>
      <c r="K92" s="58" t="s">
        <v>762</v>
      </c>
      <c r="L92" s="58" t="s">
        <v>945</v>
      </c>
      <c r="M92" s="52">
        <v>1</v>
      </c>
      <c r="N92" s="53">
        <v>0.06</v>
      </c>
      <c r="O92" s="44">
        <f t="shared" si="9"/>
        <v>0.06</v>
      </c>
      <c r="P92" s="43" t="s">
        <v>12</v>
      </c>
      <c r="Q92" s="44">
        <f t="shared" si="10"/>
        <v>0</v>
      </c>
      <c r="R92" s="43" t="s">
        <v>12</v>
      </c>
      <c r="S92" s="44">
        <v>0</v>
      </c>
      <c r="T92" s="43" t="s">
        <v>12</v>
      </c>
      <c r="U92" s="44">
        <v>0</v>
      </c>
      <c r="V92" s="44">
        <f t="shared" si="11"/>
        <v>0.06</v>
      </c>
      <c r="W92" s="45"/>
      <c r="X92" s="45"/>
      <c r="Y92" s="45"/>
      <c r="Z92" s="45"/>
      <c r="AA92" s="45"/>
      <c r="AB92" s="45"/>
      <c r="AC92" s="45"/>
      <c r="AD92" s="45"/>
      <c r="AE92" s="45"/>
      <c r="AF92" s="45"/>
      <c r="AG92" s="45"/>
      <c r="AH92" s="45"/>
      <c r="AI92" s="45"/>
    </row>
    <row r="93" spans="1:35" s="36" customFormat="1" ht="25.5" hidden="1" outlineLevel="2" x14ac:dyDescent="0.2">
      <c r="A93" s="27" t="s">
        <v>305</v>
      </c>
      <c r="B93" s="28" t="s">
        <v>254</v>
      </c>
      <c r="C93" s="89" t="s">
        <v>1027</v>
      </c>
      <c r="D93" s="29" t="s">
        <v>255</v>
      </c>
      <c r="E93" s="28" t="s">
        <v>256</v>
      </c>
      <c r="F93" s="30">
        <v>3</v>
      </c>
      <c r="G93" s="47" t="s">
        <v>789</v>
      </c>
      <c r="H93" s="58" t="s">
        <v>797</v>
      </c>
      <c r="I93" s="28" t="s">
        <v>655</v>
      </c>
      <c r="J93" s="28" t="s">
        <v>563</v>
      </c>
      <c r="K93" s="28" t="s">
        <v>815</v>
      </c>
      <c r="L93" s="29" t="s">
        <v>875</v>
      </c>
      <c r="M93" s="32">
        <v>1</v>
      </c>
      <c r="N93" s="33">
        <v>0.13</v>
      </c>
      <c r="O93" s="34">
        <f t="shared" si="9"/>
        <v>0.13</v>
      </c>
      <c r="P93" s="35" t="s">
        <v>12</v>
      </c>
      <c r="Q93" s="34">
        <f t="shared" si="10"/>
        <v>0</v>
      </c>
      <c r="R93" s="35" t="s">
        <v>12</v>
      </c>
      <c r="S93" s="34">
        <v>0</v>
      </c>
      <c r="T93" s="35" t="s">
        <v>12</v>
      </c>
      <c r="U93" s="34">
        <v>0</v>
      </c>
      <c r="V93" s="34">
        <f t="shared" si="11"/>
        <v>0.13</v>
      </c>
    </row>
    <row r="94" spans="1:35" s="36" customFormat="1" ht="25.5" hidden="1" outlineLevel="2" x14ac:dyDescent="0.2">
      <c r="A94" s="31" t="s">
        <v>312</v>
      </c>
      <c r="B94" s="28" t="s">
        <v>254</v>
      </c>
      <c r="C94" s="89" t="s">
        <v>1027</v>
      </c>
      <c r="D94" s="29" t="s">
        <v>255</v>
      </c>
      <c r="E94" s="28" t="s">
        <v>256</v>
      </c>
      <c r="F94" s="30">
        <v>3</v>
      </c>
      <c r="G94" s="47" t="s">
        <v>789</v>
      </c>
      <c r="H94" s="58" t="s">
        <v>797</v>
      </c>
      <c r="I94" s="28" t="s">
        <v>313</v>
      </c>
      <c r="J94" s="28" t="s">
        <v>258</v>
      </c>
      <c r="K94" s="31">
        <v>403310</v>
      </c>
      <c r="L94" s="29" t="s">
        <v>875</v>
      </c>
      <c r="M94" s="32">
        <v>1</v>
      </c>
      <c r="N94" s="33">
        <v>0.56000000000000005</v>
      </c>
      <c r="O94" s="34">
        <f t="shared" si="9"/>
        <v>0.56000000000000005</v>
      </c>
      <c r="P94" s="35" t="s">
        <v>12</v>
      </c>
      <c r="Q94" s="34">
        <f t="shared" si="10"/>
        <v>0</v>
      </c>
      <c r="R94" s="35" t="s">
        <v>12</v>
      </c>
      <c r="S94" s="34">
        <v>0</v>
      </c>
      <c r="T94" s="35" t="s">
        <v>12</v>
      </c>
      <c r="U94" s="34">
        <v>0</v>
      </c>
      <c r="V94" s="34">
        <f t="shared" si="11"/>
        <v>0.56000000000000005</v>
      </c>
    </row>
    <row r="95" spans="1:35" s="36" customFormat="1" ht="25.5" hidden="1" outlineLevel="2" x14ac:dyDescent="0.2">
      <c r="A95" s="31" t="s">
        <v>319</v>
      </c>
      <c r="B95" s="28" t="s">
        <v>254</v>
      </c>
      <c r="C95" s="89" t="s">
        <v>1027</v>
      </c>
      <c r="D95" s="29" t="s">
        <v>255</v>
      </c>
      <c r="E95" s="28" t="s">
        <v>256</v>
      </c>
      <c r="F95" s="30">
        <v>3</v>
      </c>
      <c r="G95" s="47" t="s">
        <v>789</v>
      </c>
      <c r="H95" s="58" t="s">
        <v>797</v>
      </c>
      <c r="I95" s="28" t="s">
        <v>320</v>
      </c>
      <c r="J95" s="28" t="s">
        <v>258</v>
      </c>
      <c r="K95" s="31">
        <v>403305</v>
      </c>
      <c r="L95" s="29" t="s">
        <v>875</v>
      </c>
      <c r="M95" s="32">
        <v>1</v>
      </c>
      <c r="N95" s="33">
        <v>0.02</v>
      </c>
      <c r="O95" s="34">
        <f t="shared" si="9"/>
        <v>0.02</v>
      </c>
      <c r="P95" s="35" t="s">
        <v>12</v>
      </c>
      <c r="Q95" s="34">
        <f t="shared" si="10"/>
        <v>0</v>
      </c>
      <c r="R95" s="35" t="s">
        <v>12</v>
      </c>
      <c r="S95" s="34">
        <v>0</v>
      </c>
      <c r="T95" s="35" t="s">
        <v>12</v>
      </c>
      <c r="U95" s="34">
        <v>0</v>
      </c>
      <c r="V95" s="34">
        <f t="shared" si="11"/>
        <v>0.02</v>
      </c>
    </row>
    <row r="96" spans="1:35" s="45" customFormat="1" ht="25.5" hidden="1" outlineLevel="2" x14ac:dyDescent="0.2">
      <c r="A96" s="27" t="s">
        <v>323</v>
      </c>
      <c r="B96" s="28" t="s">
        <v>254</v>
      </c>
      <c r="C96" s="89" t="s">
        <v>1027</v>
      </c>
      <c r="D96" s="29" t="s">
        <v>255</v>
      </c>
      <c r="E96" s="28" t="s">
        <v>256</v>
      </c>
      <c r="F96" s="30">
        <v>3</v>
      </c>
      <c r="G96" s="47" t="s">
        <v>789</v>
      </c>
      <c r="H96" s="58" t="s">
        <v>797</v>
      </c>
      <c r="I96" s="28" t="s">
        <v>324</v>
      </c>
      <c r="J96" s="28" t="s">
        <v>258</v>
      </c>
      <c r="K96" s="28">
        <v>403070</v>
      </c>
      <c r="L96" s="29" t="s">
        <v>875</v>
      </c>
      <c r="M96" s="32">
        <v>1</v>
      </c>
      <c r="N96" s="33">
        <v>0.03</v>
      </c>
      <c r="O96" s="34">
        <f t="shared" si="9"/>
        <v>0.03</v>
      </c>
      <c r="P96" s="35" t="s">
        <v>12</v>
      </c>
      <c r="Q96" s="34">
        <f t="shared" si="10"/>
        <v>0</v>
      </c>
      <c r="R96" s="35" t="s">
        <v>12</v>
      </c>
      <c r="S96" s="34">
        <v>0</v>
      </c>
      <c r="T96" s="35" t="s">
        <v>12</v>
      </c>
      <c r="U96" s="34">
        <v>0</v>
      </c>
      <c r="V96" s="34">
        <f t="shared" si="11"/>
        <v>0.03</v>
      </c>
      <c r="W96" s="36"/>
      <c r="X96" s="36"/>
      <c r="Y96" s="36"/>
      <c r="Z96" s="36"/>
      <c r="AA96" s="36"/>
      <c r="AB96" s="36"/>
      <c r="AC96" s="36"/>
      <c r="AD96" s="36"/>
      <c r="AE96" s="36"/>
      <c r="AF96" s="36"/>
      <c r="AG96" s="36"/>
      <c r="AH96" s="36"/>
      <c r="AI96" s="36"/>
    </row>
    <row r="97" spans="1:35" s="45" customFormat="1" outlineLevel="1" collapsed="1" x14ac:dyDescent="0.2">
      <c r="A97" s="27"/>
      <c r="B97" s="28"/>
      <c r="C97" s="116" t="s">
        <v>1101</v>
      </c>
      <c r="D97" s="29"/>
      <c r="E97" s="28"/>
      <c r="F97" s="30"/>
      <c r="G97" s="47"/>
      <c r="H97" s="58"/>
      <c r="I97" s="28"/>
      <c r="J97" s="28"/>
      <c r="K97" s="28"/>
      <c r="L97" s="29"/>
      <c r="M97" s="32"/>
      <c r="N97" s="33">
        <v>1</v>
      </c>
      <c r="O97" s="34"/>
      <c r="P97" s="35"/>
      <c r="Q97" s="34"/>
      <c r="R97" s="35"/>
      <c r="S97" s="34"/>
      <c r="T97" s="35"/>
      <c r="U97" s="34"/>
      <c r="V97" s="34"/>
      <c r="W97" s="36"/>
      <c r="X97" s="36"/>
      <c r="Y97" s="36"/>
      <c r="Z97" s="36"/>
      <c r="AA97" s="36"/>
      <c r="AB97" s="36"/>
      <c r="AC97" s="36"/>
      <c r="AD97" s="36"/>
      <c r="AE97" s="36"/>
      <c r="AF97" s="36"/>
      <c r="AG97" s="36"/>
      <c r="AH97" s="36"/>
      <c r="AI97" s="36"/>
    </row>
    <row r="98" spans="1:35" s="45" customFormat="1" ht="38.25" hidden="1" outlineLevel="2" x14ac:dyDescent="0.2">
      <c r="A98" s="31" t="s">
        <v>344</v>
      </c>
      <c r="B98" s="28" t="s">
        <v>345</v>
      </c>
      <c r="C98" s="89" t="s">
        <v>1028</v>
      </c>
      <c r="D98" s="29" t="s">
        <v>346</v>
      </c>
      <c r="E98" s="28" t="s">
        <v>347</v>
      </c>
      <c r="F98" s="30">
        <v>4</v>
      </c>
      <c r="G98" s="47" t="s">
        <v>789</v>
      </c>
      <c r="H98" s="28" t="s">
        <v>241</v>
      </c>
      <c r="I98" s="28" t="s">
        <v>346</v>
      </c>
      <c r="J98" s="28" t="s">
        <v>339</v>
      </c>
      <c r="K98" s="28" t="s">
        <v>818</v>
      </c>
      <c r="L98" s="29" t="s">
        <v>957</v>
      </c>
      <c r="M98" s="32">
        <v>1</v>
      </c>
      <c r="N98" s="33">
        <v>0.7</v>
      </c>
      <c r="O98" s="34">
        <f>M98*N98</f>
        <v>0.7</v>
      </c>
      <c r="P98" s="35" t="s">
        <v>12</v>
      </c>
      <c r="Q98" s="34">
        <f>IF(P98="Y",O98,0)</f>
        <v>0</v>
      </c>
      <c r="R98" s="35" t="s">
        <v>12</v>
      </c>
      <c r="S98" s="34">
        <v>0</v>
      </c>
      <c r="T98" s="35" t="s">
        <v>76</v>
      </c>
      <c r="U98" s="34">
        <v>0.7</v>
      </c>
      <c r="V98" s="34">
        <f>O98+Q98+S98+U98</f>
        <v>1.4</v>
      </c>
      <c r="W98" s="36"/>
      <c r="X98" s="36"/>
      <c r="Y98" s="36"/>
      <c r="Z98" s="36"/>
      <c r="AA98" s="36"/>
      <c r="AB98" s="36"/>
      <c r="AC98" s="36"/>
      <c r="AD98" s="36"/>
      <c r="AE98" s="36"/>
      <c r="AF98" s="36"/>
      <c r="AG98" s="36"/>
      <c r="AH98" s="36"/>
      <c r="AI98" s="36"/>
    </row>
    <row r="99" spans="1:35" s="207" customFormat="1" outlineLevel="1" collapsed="1" x14ac:dyDescent="0.2">
      <c r="A99" s="199"/>
      <c r="B99" s="200"/>
      <c r="C99" s="227" t="s">
        <v>1102</v>
      </c>
      <c r="D99" s="201" t="s">
        <v>346</v>
      </c>
      <c r="E99" s="200"/>
      <c r="F99" s="202"/>
      <c r="G99" s="203"/>
      <c r="H99" s="200"/>
      <c r="I99" s="200"/>
      <c r="J99" s="200"/>
      <c r="K99" s="200"/>
      <c r="L99" s="201"/>
      <c r="M99" s="204"/>
      <c r="N99" s="197">
        <v>0.7</v>
      </c>
      <c r="O99" s="198"/>
      <c r="P99" s="205"/>
      <c r="Q99" s="198"/>
      <c r="R99" s="205"/>
      <c r="S99" s="198"/>
      <c r="T99" s="205"/>
      <c r="U99" s="198"/>
      <c r="V99" s="198"/>
      <c r="W99" s="206"/>
      <c r="X99" s="206"/>
      <c r="Y99" s="206"/>
      <c r="Z99" s="206"/>
      <c r="AA99" s="206"/>
      <c r="AB99" s="206"/>
      <c r="AC99" s="206"/>
      <c r="AD99" s="206"/>
      <c r="AE99" s="206"/>
      <c r="AF99" s="206"/>
      <c r="AG99" s="206"/>
      <c r="AH99" s="206"/>
      <c r="AI99" s="206"/>
    </row>
    <row r="100" spans="1:35" s="36" customFormat="1" ht="38.25" hidden="1" outlineLevel="2" x14ac:dyDescent="0.2">
      <c r="A100" s="31" t="s">
        <v>335</v>
      </c>
      <c r="B100" s="28" t="s">
        <v>336</v>
      </c>
      <c r="C100" s="89" t="s">
        <v>1029</v>
      </c>
      <c r="D100" s="29" t="s">
        <v>337</v>
      </c>
      <c r="E100" s="28" t="s">
        <v>338</v>
      </c>
      <c r="F100" s="30">
        <v>4</v>
      </c>
      <c r="G100" s="47" t="s">
        <v>789</v>
      </c>
      <c r="H100" s="28" t="s">
        <v>241</v>
      </c>
      <c r="I100" s="28" t="s">
        <v>337</v>
      </c>
      <c r="J100" s="28" t="s">
        <v>339</v>
      </c>
      <c r="K100" s="31" t="s">
        <v>817</v>
      </c>
      <c r="L100" s="29" t="s">
        <v>957</v>
      </c>
      <c r="M100" s="32">
        <v>1</v>
      </c>
      <c r="N100" s="33">
        <v>0.87</v>
      </c>
      <c r="O100" s="34">
        <f>M100*N100</f>
        <v>0.87</v>
      </c>
      <c r="P100" s="35" t="s">
        <v>12</v>
      </c>
      <c r="Q100" s="34">
        <f>IF(P100="Y",O100,0)</f>
        <v>0</v>
      </c>
      <c r="R100" s="35" t="s">
        <v>12</v>
      </c>
      <c r="S100" s="34">
        <v>0</v>
      </c>
      <c r="T100" s="35" t="s">
        <v>76</v>
      </c>
      <c r="U100" s="34">
        <v>0.87</v>
      </c>
      <c r="V100" s="34">
        <f>O100+Q100+S100+U100</f>
        <v>1.74</v>
      </c>
    </row>
    <row r="101" spans="1:35" s="206" customFormat="1" outlineLevel="1" collapsed="1" x14ac:dyDescent="0.2">
      <c r="A101" s="199"/>
      <c r="B101" s="200"/>
      <c r="C101" s="227" t="s">
        <v>1103</v>
      </c>
      <c r="D101" s="201" t="s">
        <v>337</v>
      </c>
      <c r="E101" s="200"/>
      <c r="F101" s="202"/>
      <c r="G101" s="203"/>
      <c r="H101" s="200"/>
      <c r="I101" s="200"/>
      <c r="J101" s="200"/>
      <c r="K101" s="199"/>
      <c r="L101" s="201"/>
      <c r="M101" s="204"/>
      <c r="N101" s="197">
        <v>0.87</v>
      </c>
      <c r="O101" s="198"/>
      <c r="P101" s="205"/>
      <c r="Q101" s="198"/>
      <c r="R101" s="205"/>
      <c r="S101" s="198"/>
      <c r="T101" s="205"/>
      <c r="U101" s="198"/>
      <c r="V101" s="198"/>
    </row>
    <row r="102" spans="1:35" s="36" customFormat="1" ht="38.25" hidden="1" outlineLevel="2" x14ac:dyDescent="0.2">
      <c r="A102" s="31" t="s">
        <v>58</v>
      </c>
      <c r="B102" s="28" t="s">
        <v>59</v>
      </c>
      <c r="C102" s="89" t="s">
        <v>1030</v>
      </c>
      <c r="D102" s="29" t="s">
        <v>60</v>
      </c>
      <c r="E102" s="28" t="s">
        <v>61</v>
      </c>
      <c r="F102" s="30">
        <v>1</v>
      </c>
      <c r="G102" s="28" t="s">
        <v>40</v>
      </c>
      <c r="H102" s="28" t="s">
        <v>62</v>
      </c>
      <c r="I102" s="28" t="s">
        <v>21</v>
      </c>
      <c r="J102" s="28" t="s">
        <v>559</v>
      </c>
      <c r="K102" s="31">
        <v>902000</v>
      </c>
      <c r="L102" s="29" t="s">
        <v>875</v>
      </c>
      <c r="M102" s="32">
        <v>1</v>
      </c>
      <c r="N102" s="33">
        <v>1</v>
      </c>
      <c r="O102" s="34">
        <f>M102*N102</f>
        <v>1</v>
      </c>
      <c r="P102" s="35" t="s">
        <v>12</v>
      </c>
      <c r="Q102" s="34">
        <f>IF(P102="Y",O102,0)</f>
        <v>0</v>
      </c>
      <c r="R102" s="35" t="s">
        <v>12</v>
      </c>
      <c r="S102" s="34">
        <v>0</v>
      </c>
      <c r="T102" s="35" t="s">
        <v>12</v>
      </c>
      <c r="U102" s="34">
        <v>0</v>
      </c>
      <c r="V102" s="34">
        <f>O102+Q102+S102+U102</f>
        <v>1</v>
      </c>
    </row>
    <row r="103" spans="1:35" s="36" customFormat="1" outlineLevel="1" collapsed="1" x14ac:dyDescent="0.2">
      <c r="A103" s="31"/>
      <c r="B103" s="28"/>
      <c r="C103" s="116" t="s">
        <v>1104</v>
      </c>
      <c r="D103" s="29"/>
      <c r="E103" s="28"/>
      <c r="F103" s="30"/>
      <c r="G103" s="28"/>
      <c r="H103" s="28"/>
      <c r="I103" s="28"/>
      <c r="J103" s="28"/>
      <c r="K103" s="31"/>
      <c r="L103" s="29"/>
      <c r="M103" s="32"/>
      <c r="N103" s="33">
        <v>1</v>
      </c>
      <c r="O103" s="34"/>
      <c r="P103" s="35"/>
      <c r="Q103" s="34"/>
      <c r="R103" s="35"/>
      <c r="S103" s="34"/>
      <c r="T103" s="35"/>
      <c r="U103" s="34"/>
      <c r="V103" s="34"/>
    </row>
    <row r="104" spans="1:35" s="36" customFormat="1" ht="38.25" hidden="1" outlineLevel="2" x14ac:dyDescent="0.2">
      <c r="A104" s="31" t="s">
        <v>364</v>
      </c>
      <c r="B104" s="28" t="s">
        <v>365</v>
      </c>
      <c r="C104" s="89" t="s">
        <v>1031</v>
      </c>
      <c r="D104" s="29" t="s">
        <v>366</v>
      </c>
      <c r="E104" s="28" t="s">
        <v>367</v>
      </c>
      <c r="F104" s="30">
        <v>3</v>
      </c>
      <c r="G104" s="47" t="s">
        <v>789</v>
      </c>
      <c r="H104" s="28" t="s">
        <v>241</v>
      </c>
      <c r="I104" s="28" t="s">
        <v>366</v>
      </c>
      <c r="J104" s="28" t="s">
        <v>339</v>
      </c>
      <c r="K104" s="28" t="s">
        <v>823</v>
      </c>
      <c r="L104" s="29" t="s">
        <v>957</v>
      </c>
      <c r="M104" s="32">
        <v>1</v>
      </c>
      <c r="N104" s="33">
        <v>0.87</v>
      </c>
      <c r="O104" s="34">
        <f>M104*N104</f>
        <v>0.87</v>
      </c>
      <c r="P104" s="35" t="s">
        <v>12</v>
      </c>
      <c r="Q104" s="34">
        <f>IF(P104="Y",O104,0)</f>
        <v>0</v>
      </c>
      <c r="R104" s="35" t="s">
        <v>12</v>
      </c>
      <c r="S104" s="34">
        <v>0</v>
      </c>
      <c r="T104" s="35" t="s">
        <v>76</v>
      </c>
      <c r="U104" s="34">
        <v>0.87</v>
      </c>
      <c r="V104" s="34">
        <f>O104+Q104+S104+U104</f>
        <v>1.74</v>
      </c>
    </row>
    <row r="105" spans="1:35" s="206" customFormat="1" outlineLevel="1" collapsed="1" x14ac:dyDescent="0.2">
      <c r="A105" s="199"/>
      <c r="B105" s="200"/>
      <c r="C105" s="227" t="s">
        <v>1105</v>
      </c>
      <c r="D105" s="201" t="s">
        <v>366</v>
      </c>
      <c r="E105" s="200"/>
      <c r="F105" s="202"/>
      <c r="G105" s="203"/>
      <c r="H105" s="200"/>
      <c r="I105" s="200"/>
      <c r="J105" s="200"/>
      <c r="K105" s="200"/>
      <c r="L105" s="201"/>
      <c r="M105" s="204"/>
      <c r="N105" s="197">
        <v>0.87</v>
      </c>
      <c r="O105" s="198"/>
      <c r="P105" s="205"/>
      <c r="Q105" s="198"/>
      <c r="R105" s="205"/>
      <c r="S105" s="198"/>
      <c r="T105" s="205"/>
      <c r="U105" s="198"/>
      <c r="V105" s="198"/>
    </row>
    <row r="106" spans="1:35" s="36" customFormat="1" ht="25.5" hidden="1" outlineLevel="2" x14ac:dyDescent="0.2">
      <c r="A106" s="27" t="s">
        <v>139</v>
      </c>
      <c r="B106" s="28" t="s">
        <v>140</v>
      </c>
      <c r="C106" s="89" t="s">
        <v>1032</v>
      </c>
      <c r="D106" s="29" t="s">
        <v>141</v>
      </c>
      <c r="E106" s="28" t="s">
        <v>142</v>
      </c>
      <c r="F106" s="30">
        <v>4</v>
      </c>
      <c r="G106" s="28" t="s">
        <v>135</v>
      </c>
      <c r="H106" s="28" t="s">
        <v>602</v>
      </c>
      <c r="I106" s="28" t="s">
        <v>656</v>
      </c>
      <c r="J106" s="28" t="s">
        <v>137</v>
      </c>
      <c r="K106" s="28">
        <v>503101</v>
      </c>
      <c r="L106" s="29" t="s">
        <v>875</v>
      </c>
      <c r="M106" s="32">
        <v>1</v>
      </c>
      <c r="N106" s="33">
        <v>1</v>
      </c>
      <c r="O106" s="34">
        <f>M106*N106</f>
        <v>1</v>
      </c>
      <c r="P106" s="35" t="s">
        <v>12</v>
      </c>
      <c r="Q106" s="34">
        <f>IF(P106="Y",O106,0)</f>
        <v>0</v>
      </c>
      <c r="R106" s="35" t="s">
        <v>12</v>
      </c>
      <c r="S106" s="34">
        <v>0</v>
      </c>
      <c r="T106" s="35" t="s">
        <v>12</v>
      </c>
      <c r="U106" s="34">
        <v>0</v>
      </c>
      <c r="V106" s="34">
        <f>O106+Q106+S106+U106</f>
        <v>1</v>
      </c>
    </row>
    <row r="107" spans="1:35" s="36" customFormat="1" outlineLevel="1" collapsed="1" x14ac:dyDescent="0.2">
      <c r="A107" s="27"/>
      <c r="B107" s="28"/>
      <c r="C107" s="116" t="s">
        <v>1106</v>
      </c>
      <c r="D107" s="29"/>
      <c r="E107" s="28"/>
      <c r="F107" s="30"/>
      <c r="G107" s="28"/>
      <c r="H107" s="28"/>
      <c r="I107" s="28"/>
      <c r="J107" s="28"/>
      <c r="K107" s="28"/>
      <c r="L107" s="29"/>
      <c r="M107" s="32"/>
      <c r="N107" s="33">
        <v>1</v>
      </c>
      <c r="O107" s="34"/>
      <c r="P107" s="35"/>
      <c r="Q107" s="34"/>
      <c r="R107" s="35"/>
      <c r="S107" s="34"/>
      <c r="T107" s="35"/>
      <c r="U107" s="34"/>
      <c r="V107" s="34"/>
    </row>
    <row r="108" spans="1:35" s="36" customFormat="1" ht="38.25" hidden="1" outlineLevel="2" x14ac:dyDescent="0.2">
      <c r="A108" s="31" t="s">
        <v>348</v>
      </c>
      <c r="B108" s="28" t="s">
        <v>349</v>
      </c>
      <c r="C108" s="89" t="s">
        <v>1033</v>
      </c>
      <c r="D108" s="29" t="s">
        <v>350</v>
      </c>
      <c r="E108" s="28" t="s">
        <v>351</v>
      </c>
      <c r="F108" s="30">
        <v>4</v>
      </c>
      <c r="G108" s="28" t="s">
        <v>789</v>
      </c>
      <c r="H108" s="28" t="s">
        <v>241</v>
      </c>
      <c r="I108" s="28" t="s">
        <v>350</v>
      </c>
      <c r="J108" s="28" t="s">
        <v>339</v>
      </c>
      <c r="K108" s="31" t="s">
        <v>820</v>
      </c>
      <c r="L108" s="29" t="s">
        <v>957</v>
      </c>
      <c r="M108" s="32">
        <v>1</v>
      </c>
      <c r="N108" s="33">
        <v>1</v>
      </c>
      <c r="O108" s="34">
        <f>M108*N108</f>
        <v>1</v>
      </c>
      <c r="P108" s="35" t="s">
        <v>12</v>
      </c>
      <c r="Q108" s="34">
        <f>IF(P108="Y",O108,0)</f>
        <v>0</v>
      </c>
      <c r="R108" s="35" t="s">
        <v>12</v>
      </c>
      <c r="S108" s="34">
        <v>0</v>
      </c>
      <c r="T108" s="35" t="s">
        <v>76</v>
      </c>
      <c r="U108" s="34">
        <v>1</v>
      </c>
      <c r="V108" s="34">
        <f>O108+Q108+S108+U108</f>
        <v>2</v>
      </c>
    </row>
    <row r="109" spans="1:35" s="36" customFormat="1" outlineLevel="1" collapsed="1" x14ac:dyDescent="0.2">
      <c r="A109" s="31"/>
      <c r="B109" s="28"/>
      <c r="C109" s="116" t="s">
        <v>1107</v>
      </c>
      <c r="D109" s="29"/>
      <c r="E109" s="28"/>
      <c r="F109" s="30"/>
      <c r="G109" s="28"/>
      <c r="H109" s="28"/>
      <c r="I109" s="28"/>
      <c r="J109" s="28"/>
      <c r="K109" s="31"/>
      <c r="L109" s="29"/>
      <c r="M109" s="32"/>
      <c r="N109" s="33">
        <v>1</v>
      </c>
      <c r="O109" s="34"/>
      <c r="P109" s="35"/>
      <c r="Q109" s="34"/>
      <c r="R109" s="35"/>
      <c r="S109" s="34"/>
      <c r="T109" s="35"/>
      <c r="U109" s="34"/>
      <c r="V109" s="34"/>
    </row>
    <row r="110" spans="1:35" s="36" customFormat="1" ht="38.25" hidden="1" outlineLevel="2" x14ac:dyDescent="0.2">
      <c r="A110" s="31" t="s">
        <v>352</v>
      </c>
      <c r="B110" s="28" t="s">
        <v>353</v>
      </c>
      <c r="C110" s="89" t="s">
        <v>1034</v>
      </c>
      <c r="D110" s="29" t="s">
        <v>354</v>
      </c>
      <c r="E110" s="28" t="s">
        <v>355</v>
      </c>
      <c r="F110" s="30">
        <v>4</v>
      </c>
      <c r="G110" s="47" t="s">
        <v>789</v>
      </c>
      <c r="H110" s="28" t="s">
        <v>241</v>
      </c>
      <c r="I110" s="28" t="s">
        <v>354</v>
      </c>
      <c r="J110" s="28" t="s">
        <v>339</v>
      </c>
      <c r="K110" s="31" t="s">
        <v>821</v>
      </c>
      <c r="L110" s="29" t="s">
        <v>957</v>
      </c>
      <c r="M110" s="32">
        <v>1</v>
      </c>
      <c r="N110" s="33">
        <v>0.87</v>
      </c>
      <c r="O110" s="34">
        <f>M110*N110</f>
        <v>0.87</v>
      </c>
      <c r="P110" s="35" t="s">
        <v>12</v>
      </c>
      <c r="Q110" s="34">
        <f>IF(P110="Y",O110,0)</f>
        <v>0</v>
      </c>
      <c r="R110" s="35" t="s">
        <v>12</v>
      </c>
      <c r="S110" s="34">
        <v>0</v>
      </c>
      <c r="T110" s="35" t="s">
        <v>76</v>
      </c>
      <c r="U110" s="34">
        <v>0.87</v>
      </c>
      <c r="V110" s="34">
        <f>O110+Q110+S110+U110</f>
        <v>1.74</v>
      </c>
    </row>
    <row r="111" spans="1:35" s="206" customFormat="1" outlineLevel="1" collapsed="1" x14ac:dyDescent="0.2">
      <c r="A111" s="199"/>
      <c r="B111" s="200"/>
      <c r="C111" s="227" t="s">
        <v>1108</v>
      </c>
      <c r="D111" s="201" t="s">
        <v>354</v>
      </c>
      <c r="E111" s="200"/>
      <c r="F111" s="202"/>
      <c r="G111" s="203"/>
      <c r="H111" s="200"/>
      <c r="I111" s="200"/>
      <c r="J111" s="200"/>
      <c r="K111" s="199"/>
      <c r="L111" s="201"/>
      <c r="M111" s="204"/>
      <c r="N111" s="197">
        <v>0.87</v>
      </c>
      <c r="O111" s="198"/>
      <c r="P111" s="205"/>
      <c r="Q111" s="198"/>
      <c r="R111" s="205"/>
      <c r="S111" s="198"/>
      <c r="T111" s="205"/>
      <c r="U111" s="198"/>
      <c r="V111" s="198"/>
    </row>
    <row r="112" spans="1:35" s="36" customFormat="1" ht="25.5" hidden="1" outlineLevel="2" x14ac:dyDescent="0.2">
      <c r="A112" s="27" t="s">
        <v>155</v>
      </c>
      <c r="B112" s="28" t="s">
        <v>156</v>
      </c>
      <c r="C112" s="89" t="s">
        <v>1035</v>
      </c>
      <c r="D112" s="29" t="s">
        <v>157</v>
      </c>
      <c r="E112" s="28" t="s">
        <v>657</v>
      </c>
      <c r="F112" s="30" t="s">
        <v>158</v>
      </c>
      <c r="G112" s="28" t="s">
        <v>135</v>
      </c>
      <c r="H112" s="28" t="s">
        <v>604</v>
      </c>
      <c r="I112" s="28" t="s">
        <v>658</v>
      </c>
      <c r="J112" s="28" t="s">
        <v>137</v>
      </c>
      <c r="K112" s="28">
        <v>509200</v>
      </c>
      <c r="L112" s="29" t="s">
        <v>875</v>
      </c>
      <c r="M112" s="32">
        <v>2</v>
      </c>
      <c r="N112" s="33">
        <v>1</v>
      </c>
      <c r="O112" s="34">
        <f>M112*N112</f>
        <v>2</v>
      </c>
      <c r="P112" s="35" t="s">
        <v>12</v>
      </c>
      <c r="Q112" s="34">
        <f>IF(P112="Y",O112,0)</f>
        <v>0</v>
      </c>
      <c r="R112" s="35" t="s">
        <v>12</v>
      </c>
      <c r="S112" s="34">
        <v>0</v>
      </c>
      <c r="T112" s="35" t="s">
        <v>12</v>
      </c>
      <c r="U112" s="34">
        <v>0</v>
      </c>
      <c r="V112" s="34">
        <f>O112+Q112+S112+U112</f>
        <v>2</v>
      </c>
    </row>
    <row r="113" spans="1:35" s="36" customFormat="1" ht="38.25" hidden="1" outlineLevel="2" x14ac:dyDescent="0.2">
      <c r="A113" s="31" t="s">
        <v>489</v>
      </c>
      <c r="B113" s="28" t="s">
        <v>490</v>
      </c>
      <c r="C113" s="89" t="s">
        <v>1035</v>
      </c>
      <c r="D113" s="29" t="s">
        <v>157</v>
      </c>
      <c r="E113" s="28" t="s">
        <v>491</v>
      </c>
      <c r="F113" s="30">
        <v>1</v>
      </c>
      <c r="G113" s="47" t="s">
        <v>789</v>
      </c>
      <c r="H113" s="28" t="s">
        <v>241</v>
      </c>
      <c r="I113" s="28" t="s">
        <v>492</v>
      </c>
      <c r="J113" s="28" t="s">
        <v>488</v>
      </c>
      <c r="K113" s="31">
        <v>405550</v>
      </c>
      <c r="L113" s="29" t="s">
        <v>957</v>
      </c>
      <c r="M113" s="32">
        <v>1</v>
      </c>
      <c r="N113" s="33">
        <v>1</v>
      </c>
      <c r="O113" s="34">
        <f>M113*N113</f>
        <v>1</v>
      </c>
      <c r="P113" s="35" t="s">
        <v>12</v>
      </c>
      <c r="Q113" s="34">
        <f>IF(P113="Y",O113,0)</f>
        <v>0</v>
      </c>
      <c r="R113" s="35" t="s">
        <v>12</v>
      </c>
      <c r="S113" s="34">
        <v>0</v>
      </c>
      <c r="T113" s="35" t="s">
        <v>76</v>
      </c>
      <c r="U113" s="34">
        <v>1</v>
      </c>
      <c r="V113" s="34">
        <f>O113+Q113+S113+U113</f>
        <v>2</v>
      </c>
    </row>
    <row r="114" spans="1:35" s="248" customFormat="1" outlineLevel="1" collapsed="1" x14ac:dyDescent="0.2">
      <c r="A114" s="237"/>
      <c r="B114" s="238"/>
      <c r="C114" s="239" t="s">
        <v>1109</v>
      </c>
      <c r="D114" s="240"/>
      <c r="E114" s="238"/>
      <c r="F114" s="241"/>
      <c r="G114" s="238"/>
      <c r="H114" s="238"/>
      <c r="I114" s="238"/>
      <c r="J114" s="238"/>
      <c r="K114" s="242"/>
      <c r="L114" s="240"/>
      <c r="M114" s="243"/>
      <c r="N114" s="244">
        <v>2</v>
      </c>
      <c r="O114" s="245"/>
      <c r="P114" s="246"/>
      <c r="Q114" s="245"/>
      <c r="R114" s="246"/>
      <c r="S114" s="245"/>
      <c r="T114" s="246"/>
      <c r="U114" s="245"/>
      <c r="V114" s="245"/>
      <c r="W114" s="247"/>
      <c r="X114" s="247"/>
      <c r="Y114" s="247"/>
      <c r="Z114" s="247"/>
      <c r="AA114" s="247"/>
      <c r="AB114" s="247"/>
      <c r="AC114" s="247"/>
      <c r="AD114" s="247"/>
      <c r="AE114" s="247"/>
      <c r="AF114" s="247"/>
      <c r="AG114" s="247"/>
      <c r="AH114" s="247"/>
    </row>
    <row r="115" spans="1:35" s="36" customFormat="1" ht="25.5" hidden="1" outlineLevel="2" x14ac:dyDescent="0.2">
      <c r="A115" s="27" t="s">
        <v>314</v>
      </c>
      <c r="B115" s="28" t="s">
        <v>315</v>
      </c>
      <c r="C115" s="89" t="s">
        <v>1036</v>
      </c>
      <c r="D115" s="29" t="s">
        <v>316</v>
      </c>
      <c r="E115" s="28" t="s">
        <v>317</v>
      </c>
      <c r="F115" s="30">
        <v>4</v>
      </c>
      <c r="G115" s="28" t="s">
        <v>789</v>
      </c>
      <c r="H115" s="39" t="s">
        <v>797</v>
      </c>
      <c r="I115" s="28" t="s">
        <v>659</v>
      </c>
      <c r="J115" s="28" t="s">
        <v>318</v>
      </c>
      <c r="K115" s="31">
        <v>403320</v>
      </c>
      <c r="L115" s="29" t="s">
        <v>875</v>
      </c>
      <c r="M115" s="32">
        <v>0.4</v>
      </c>
      <c r="N115" s="33">
        <v>1</v>
      </c>
      <c r="O115" s="34">
        <f>M115*N115</f>
        <v>0.4</v>
      </c>
      <c r="P115" s="35" t="s">
        <v>12</v>
      </c>
      <c r="Q115" s="34">
        <f>IF(P115="Y",O115,0)</f>
        <v>0</v>
      </c>
      <c r="R115" s="35" t="s">
        <v>12</v>
      </c>
      <c r="S115" s="34">
        <v>0</v>
      </c>
      <c r="T115" s="35" t="s">
        <v>12</v>
      </c>
      <c r="U115" s="34">
        <v>0</v>
      </c>
      <c r="V115" s="34">
        <f>O115+Q115+S115+U115</f>
        <v>0.4</v>
      </c>
    </row>
    <row r="116" spans="1:35" s="36" customFormat="1" outlineLevel="1" collapsed="1" x14ac:dyDescent="0.2">
      <c r="A116" s="27"/>
      <c r="B116" s="28"/>
      <c r="C116" s="116" t="s">
        <v>1110</v>
      </c>
      <c r="D116" s="29"/>
      <c r="E116" s="28"/>
      <c r="F116" s="30"/>
      <c r="G116" s="28"/>
      <c r="H116" s="39"/>
      <c r="I116" s="28"/>
      <c r="J116" s="28"/>
      <c r="K116" s="31"/>
      <c r="L116" s="29"/>
      <c r="M116" s="32"/>
      <c r="N116" s="33">
        <v>1</v>
      </c>
      <c r="O116" s="34"/>
      <c r="P116" s="35"/>
      <c r="Q116" s="34"/>
      <c r="R116" s="35"/>
      <c r="S116" s="34"/>
      <c r="T116" s="35"/>
      <c r="U116" s="34"/>
      <c r="V116" s="34"/>
    </row>
    <row r="117" spans="1:35" s="36" customFormat="1" hidden="1" outlineLevel="2" x14ac:dyDescent="0.2">
      <c r="A117" s="27" t="s">
        <v>660</v>
      </c>
      <c r="B117" s="89" t="s">
        <v>661</v>
      </c>
      <c r="C117" s="89" t="s">
        <v>1037</v>
      </c>
      <c r="D117" s="29" t="s">
        <v>662</v>
      </c>
      <c r="E117" s="90" t="s">
        <v>663</v>
      </c>
      <c r="F117" s="30">
        <v>4</v>
      </c>
      <c r="G117" s="28" t="s">
        <v>498</v>
      </c>
      <c r="H117" s="92" t="s">
        <v>599</v>
      </c>
      <c r="I117" s="93" t="s">
        <v>665</v>
      </c>
      <c r="J117" s="66" t="s">
        <v>917</v>
      </c>
      <c r="K117" s="93">
        <v>601203</v>
      </c>
      <c r="L117" s="93" t="s">
        <v>914</v>
      </c>
      <c r="M117" s="32">
        <v>1</v>
      </c>
      <c r="N117" s="33">
        <v>0.52</v>
      </c>
      <c r="O117" s="34">
        <f>M117*N117</f>
        <v>0.52</v>
      </c>
      <c r="P117" s="35" t="s">
        <v>12</v>
      </c>
      <c r="Q117" s="34">
        <f>IF(P117="Y",O117,0)</f>
        <v>0</v>
      </c>
      <c r="R117" s="35" t="s">
        <v>12</v>
      </c>
      <c r="S117" s="34">
        <v>0</v>
      </c>
      <c r="T117" s="35" t="s">
        <v>12</v>
      </c>
      <c r="U117" s="34">
        <v>0</v>
      </c>
      <c r="V117" s="34">
        <f>O117+Q117+S117+U117</f>
        <v>0.52</v>
      </c>
    </row>
    <row r="118" spans="1:35" s="206" customFormat="1" outlineLevel="1" collapsed="1" x14ac:dyDescent="0.2">
      <c r="A118" s="208"/>
      <c r="B118" s="209"/>
      <c r="C118" s="227" t="s">
        <v>1111</v>
      </c>
      <c r="D118" s="201" t="s">
        <v>662</v>
      </c>
      <c r="E118" s="210"/>
      <c r="F118" s="202"/>
      <c r="G118" s="200"/>
      <c r="H118" s="211"/>
      <c r="I118" s="211"/>
      <c r="J118" s="212"/>
      <c r="K118" s="211"/>
      <c r="L118" s="211"/>
      <c r="M118" s="204"/>
      <c r="N118" s="197">
        <v>0.52</v>
      </c>
      <c r="O118" s="198"/>
      <c r="P118" s="205"/>
      <c r="Q118" s="198"/>
      <c r="R118" s="205"/>
      <c r="S118" s="198"/>
      <c r="T118" s="205"/>
      <c r="U118" s="198"/>
      <c r="V118" s="198"/>
    </row>
    <row r="119" spans="1:35" s="36" customFormat="1" ht="25.5" hidden="1" outlineLevel="2" x14ac:dyDescent="0.2">
      <c r="A119" s="27" t="s">
        <v>511</v>
      </c>
      <c r="B119" s="90" t="s">
        <v>512</v>
      </c>
      <c r="C119" s="89" t="s">
        <v>1038</v>
      </c>
      <c r="D119" s="86" t="s">
        <v>513</v>
      </c>
      <c r="E119" s="90" t="s">
        <v>514</v>
      </c>
      <c r="F119" s="30">
        <v>4</v>
      </c>
      <c r="G119" s="28" t="s">
        <v>498</v>
      </c>
      <c r="H119" s="93" t="s">
        <v>618</v>
      </c>
      <c r="I119" s="93" t="s">
        <v>666</v>
      </c>
      <c r="J119" s="66" t="s">
        <v>725</v>
      </c>
      <c r="K119" s="94">
        <v>601422</v>
      </c>
      <c r="L119" s="94" t="s">
        <v>857</v>
      </c>
      <c r="M119" s="32">
        <v>1</v>
      </c>
      <c r="N119" s="33">
        <v>1</v>
      </c>
      <c r="O119" s="34">
        <f>M119*N119</f>
        <v>1</v>
      </c>
      <c r="P119" s="35" t="s">
        <v>12</v>
      </c>
      <c r="Q119" s="34">
        <f>IF(P119="Y",O119,0)</f>
        <v>0</v>
      </c>
      <c r="R119" s="35" t="s">
        <v>12</v>
      </c>
      <c r="S119" s="34">
        <v>0</v>
      </c>
      <c r="T119" s="35" t="s">
        <v>12</v>
      </c>
      <c r="U119" s="34">
        <v>0</v>
      </c>
      <c r="V119" s="34">
        <f>O119+Q119+S119+U119</f>
        <v>1</v>
      </c>
    </row>
    <row r="120" spans="1:35" s="36" customFormat="1" outlineLevel="1" collapsed="1" x14ac:dyDescent="0.2">
      <c r="A120" s="27"/>
      <c r="B120" s="90"/>
      <c r="C120" s="116" t="s">
        <v>1112</v>
      </c>
      <c r="D120" s="86"/>
      <c r="E120" s="90"/>
      <c r="F120" s="30"/>
      <c r="G120" s="28"/>
      <c r="H120" s="93"/>
      <c r="I120" s="93"/>
      <c r="J120" s="66"/>
      <c r="K120" s="94"/>
      <c r="L120" s="94"/>
      <c r="M120" s="32"/>
      <c r="N120" s="33">
        <v>1</v>
      </c>
      <c r="O120" s="34"/>
      <c r="P120" s="35"/>
      <c r="Q120" s="34"/>
      <c r="R120" s="35"/>
      <c r="S120" s="34"/>
      <c r="T120" s="35"/>
      <c r="U120" s="34"/>
      <c r="V120" s="34"/>
    </row>
    <row r="121" spans="1:35" s="36" customFormat="1" ht="25.5" hidden="1" outlineLevel="2" x14ac:dyDescent="0.2">
      <c r="A121" s="31" t="s">
        <v>494</v>
      </c>
      <c r="B121" s="28" t="s">
        <v>495</v>
      </c>
      <c r="C121" s="89" t="s">
        <v>1039</v>
      </c>
      <c r="D121" s="29" t="s">
        <v>554</v>
      </c>
      <c r="E121" s="28" t="s">
        <v>553</v>
      </c>
      <c r="F121" s="30">
        <v>4</v>
      </c>
      <c r="G121" s="28" t="s">
        <v>496</v>
      </c>
      <c r="H121" s="39" t="s">
        <v>881</v>
      </c>
      <c r="I121" s="28" t="s">
        <v>497</v>
      </c>
      <c r="J121" s="39" t="s">
        <v>882</v>
      </c>
      <c r="K121" s="31">
        <v>803410</v>
      </c>
      <c r="L121" s="75" t="s">
        <v>875</v>
      </c>
      <c r="M121" s="32">
        <v>1</v>
      </c>
      <c r="N121" s="33">
        <v>1</v>
      </c>
      <c r="O121" s="34">
        <f>M121*N121</f>
        <v>1</v>
      </c>
      <c r="P121" s="35" t="s">
        <v>12</v>
      </c>
      <c r="Q121" s="34">
        <f>IF(P121="Y",O121,0)</f>
        <v>0</v>
      </c>
      <c r="R121" s="35" t="s">
        <v>12</v>
      </c>
      <c r="S121" s="34">
        <v>0</v>
      </c>
      <c r="T121" s="35" t="s">
        <v>12</v>
      </c>
      <c r="U121" s="34">
        <v>0</v>
      </c>
      <c r="V121" s="34">
        <f>O121+Q121+S121+U121</f>
        <v>1</v>
      </c>
    </row>
    <row r="122" spans="1:35" s="36" customFormat="1" outlineLevel="1" collapsed="1" x14ac:dyDescent="0.2">
      <c r="A122" s="31"/>
      <c r="B122" s="28"/>
      <c r="C122" s="116" t="s">
        <v>1113</v>
      </c>
      <c r="D122" s="29"/>
      <c r="E122" s="28"/>
      <c r="F122" s="30"/>
      <c r="G122" s="28"/>
      <c r="H122" s="39"/>
      <c r="I122" s="28"/>
      <c r="J122" s="39"/>
      <c r="K122" s="31"/>
      <c r="L122" s="75"/>
      <c r="M122" s="32"/>
      <c r="N122" s="33">
        <v>1</v>
      </c>
      <c r="O122" s="34"/>
      <c r="P122" s="35"/>
      <c r="Q122" s="34"/>
      <c r="R122" s="35"/>
      <c r="S122" s="34"/>
      <c r="T122" s="35"/>
      <c r="U122" s="34"/>
      <c r="V122" s="34"/>
    </row>
    <row r="123" spans="1:35" s="36" customFormat="1" ht="38.25" hidden="1" outlineLevel="2" x14ac:dyDescent="0.2">
      <c r="A123" s="31" t="s">
        <v>414</v>
      </c>
      <c r="B123" s="28" t="s">
        <v>422</v>
      </c>
      <c r="C123" s="89" t="s">
        <v>1040</v>
      </c>
      <c r="D123" s="29" t="s">
        <v>297</v>
      </c>
      <c r="E123" s="28" t="s">
        <v>298</v>
      </c>
      <c r="F123" s="30">
        <v>4</v>
      </c>
      <c r="G123" s="47" t="s">
        <v>789</v>
      </c>
      <c r="H123" s="28" t="s">
        <v>241</v>
      </c>
      <c r="I123" s="28" t="s">
        <v>416</v>
      </c>
      <c r="J123" s="28" t="s">
        <v>417</v>
      </c>
      <c r="K123" s="31" t="s">
        <v>829</v>
      </c>
      <c r="L123" s="29" t="s">
        <v>957</v>
      </c>
      <c r="M123" s="32">
        <v>2</v>
      </c>
      <c r="N123" s="33">
        <v>0.2</v>
      </c>
      <c r="O123" s="34">
        <f>M123*N123</f>
        <v>0.4</v>
      </c>
      <c r="P123" s="35" t="s">
        <v>12</v>
      </c>
      <c r="Q123" s="34">
        <f>IF(P123="Y",O123,0)</f>
        <v>0</v>
      </c>
      <c r="R123" s="35" t="s">
        <v>12</v>
      </c>
      <c r="S123" s="34">
        <v>0</v>
      </c>
      <c r="T123" s="35" t="s">
        <v>12</v>
      </c>
      <c r="U123" s="34">
        <v>0</v>
      </c>
      <c r="V123" s="34">
        <f>O123+Q123+S123+U123</f>
        <v>0.4</v>
      </c>
      <c r="AI123" s="83"/>
    </row>
    <row r="124" spans="1:35" s="36" customFormat="1" ht="38.25" hidden="1" outlineLevel="2" x14ac:dyDescent="0.2">
      <c r="A124" s="31" t="s">
        <v>418</v>
      </c>
      <c r="B124" s="28" t="s">
        <v>422</v>
      </c>
      <c r="C124" s="89" t="s">
        <v>1040</v>
      </c>
      <c r="D124" s="29" t="s">
        <v>297</v>
      </c>
      <c r="E124" s="28" t="s">
        <v>298</v>
      </c>
      <c r="F124" s="30">
        <v>4</v>
      </c>
      <c r="G124" s="47" t="s">
        <v>789</v>
      </c>
      <c r="H124" s="28" t="s">
        <v>241</v>
      </c>
      <c r="I124" s="28" t="s">
        <v>420</v>
      </c>
      <c r="J124" s="28" t="s">
        <v>668</v>
      </c>
      <c r="K124" s="28">
        <v>406800</v>
      </c>
      <c r="L124" s="29" t="s">
        <v>957</v>
      </c>
      <c r="M124" s="32">
        <v>2</v>
      </c>
      <c r="N124" s="33">
        <v>0.6</v>
      </c>
      <c r="O124" s="34">
        <f>M124*N124</f>
        <v>1.2</v>
      </c>
      <c r="P124" s="35" t="s">
        <v>12</v>
      </c>
      <c r="Q124" s="34">
        <f>IF(P124="Y",O124,0)</f>
        <v>0</v>
      </c>
      <c r="R124" s="35" t="s">
        <v>12</v>
      </c>
      <c r="S124" s="34">
        <v>0</v>
      </c>
      <c r="T124" s="35" t="s">
        <v>12</v>
      </c>
      <c r="U124" s="34">
        <v>0</v>
      </c>
      <c r="V124" s="34">
        <f>O124+Q124+S124+U124</f>
        <v>1.2</v>
      </c>
    </row>
    <row r="125" spans="1:35" s="36" customFormat="1" ht="25.5" hidden="1" outlineLevel="2" x14ac:dyDescent="0.2">
      <c r="A125" s="27" t="s">
        <v>421</v>
      </c>
      <c r="B125" s="28" t="s">
        <v>422</v>
      </c>
      <c r="C125" s="89" t="s">
        <v>1040</v>
      </c>
      <c r="D125" s="29" t="s">
        <v>297</v>
      </c>
      <c r="E125" s="28" t="s">
        <v>298</v>
      </c>
      <c r="F125" s="30">
        <v>4</v>
      </c>
      <c r="G125" s="47" t="s">
        <v>789</v>
      </c>
      <c r="H125" s="39" t="s">
        <v>797</v>
      </c>
      <c r="I125" s="28" t="s">
        <v>423</v>
      </c>
      <c r="J125" s="28" t="s">
        <v>667</v>
      </c>
      <c r="K125" s="31">
        <v>404415</v>
      </c>
      <c r="L125" s="29" t="s">
        <v>875</v>
      </c>
      <c r="M125" s="32">
        <v>2</v>
      </c>
      <c r="N125" s="33">
        <v>0.2</v>
      </c>
      <c r="O125" s="34">
        <f>M125*N125</f>
        <v>0.4</v>
      </c>
      <c r="P125" s="35" t="s">
        <v>12</v>
      </c>
      <c r="Q125" s="34">
        <f>IF(P125="Y",O125,0)</f>
        <v>0</v>
      </c>
      <c r="R125" s="35" t="s">
        <v>12</v>
      </c>
      <c r="S125" s="34">
        <v>0</v>
      </c>
      <c r="T125" s="35" t="s">
        <v>12</v>
      </c>
      <c r="U125" s="34">
        <v>0</v>
      </c>
      <c r="V125" s="34">
        <f>O125+Q125+S125+U125</f>
        <v>0.4</v>
      </c>
    </row>
    <row r="126" spans="1:35" s="36" customFormat="1" ht="38.25" hidden="1" outlineLevel="2" x14ac:dyDescent="0.2">
      <c r="A126" s="31" t="s">
        <v>418</v>
      </c>
      <c r="B126" s="28" t="s">
        <v>415</v>
      </c>
      <c r="C126" s="89" t="s">
        <v>1040</v>
      </c>
      <c r="D126" s="29" t="s">
        <v>297</v>
      </c>
      <c r="E126" s="28" t="s">
        <v>298</v>
      </c>
      <c r="F126" s="30">
        <v>4</v>
      </c>
      <c r="G126" s="47" t="s">
        <v>789</v>
      </c>
      <c r="H126" s="28" t="s">
        <v>241</v>
      </c>
      <c r="I126" s="28" t="s">
        <v>420</v>
      </c>
      <c r="J126" s="28" t="s">
        <v>668</v>
      </c>
      <c r="K126" s="28">
        <v>406800</v>
      </c>
      <c r="L126" s="29" t="s">
        <v>957</v>
      </c>
      <c r="M126" s="32">
        <v>0</v>
      </c>
      <c r="N126" s="33">
        <v>1</v>
      </c>
      <c r="O126" s="34">
        <f>M126*N126</f>
        <v>0</v>
      </c>
      <c r="P126" s="35" t="s">
        <v>12</v>
      </c>
      <c r="Q126" s="34">
        <f>IF(P126="Y",O126,0)</f>
        <v>0</v>
      </c>
      <c r="R126" s="35" t="s">
        <v>12</v>
      </c>
      <c r="S126" s="34">
        <v>0</v>
      </c>
      <c r="T126" s="35" t="s">
        <v>76</v>
      </c>
      <c r="U126" s="34">
        <v>2</v>
      </c>
      <c r="V126" s="34">
        <f>O126+Q126+S126+U126</f>
        <v>2</v>
      </c>
    </row>
    <row r="127" spans="1:35" s="36" customFormat="1" ht="38.25" hidden="1" outlineLevel="2" x14ac:dyDescent="0.2">
      <c r="A127" s="31" t="s">
        <v>669</v>
      </c>
      <c r="B127" s="28" t="s">
        <v>419</v>
      </c>
      <c r="C127" s="89" t="s">
        <v>1040</v>
      </c>
      <c r="D127" s="29" t="s">
        <v>297</v>
      </c>
      <c r="E127" s="28" t="s">
        <v>298</v>
      </c>
      <c r="F127" s="30">
        <v>4</v>
      </c>
      <c r="G127" s="47" t="s">
        <v>789</v>
      </c>
      <c r="H127" s="28" t="s">
        <v>241</v>
      </c>
      <c r="I127" s="28" t="s">
        <v>420</v>
      </c>
      <c r="J127" s="28" t="s">
        <v>670</v>
      </c>
      <c r="K127" s="28" t="s">
        <v>809</v>
      </c>
      <c r="L127" s="29" t="s">
        <v>957</v>
      </c>
      <c r="M127" s="32">
        <v>0</v>
      </c>
      <c r="N127" s="33">
        <v>1</v>
      </c>
      <c r="O127" s="34">
        <f>M127*N127</f>
        <v>0</v>
      </c>
      <c r="P127" s="35" t="s">
        <v>12</v>
      </c>
      <c r="Q127" s="34">
        <f>IF(P127="Y",O127,0)</f>
        <v>0</v>
      </c>
      <c r="R127" s="35" t="s">
        <v>12</v>
      </c>
      <c r="S127" s="34">
        <v>0</v>
      </c>
      <c r="T127" s="35" t="s">
        <v>76</v>
      </c>
      <c r="U127" s="34">
        <v>2</v>
      </c>
      <c r="V127" s="34">
        <f>O127+Q127+S127+U127</f>
        <v>2</v>
      </c>
    </row>
    <row r="128" spans="1:35" s="248" customFormat="1" outlineLevel="1" collapsed="1" x14ac:dyDescent="0.2">
      <c r="A128" s="237"/>
      <c r="B128" s="238"/>
      <c r="C128" s="239" t="s">
        <v>1114</v>
      </c>
      <c r="D128" s="240"/>
      <c r="E128" s="238"/>
      <c r="F128" s="241"/>
      <c r="G128" s="238"/>
      <c r="H128" s="238"/>
      <c r="I128" s="238"/>
      <c r="J128" s="238"/>
      <c r="K128" s="242"/>
      <c r="L128" s="240"/>
      <c r="M128" s="243"/>
      <c r="N128" s="244">
        <v>3</v>
      </c>
      <c r="O128" s="245"/>
      <c r="P128" s="246"/>
      <c r="Q128" s="245"/>
      <c r="R128" s="246"/>
      <c r="S128" s="245"/>
      <c r="T128" s="246"/>
      <c r="U128" s="245"/>
      <c r="V128" s="245"/>
      <c r="W128" s="247"/>
      <c r="X128" s="247"/>
      <c r="Y128" s="247"/>
      <c r="Z128" s="247"/>
      <c r="AA128" s="247"/>
      <c r="AB128" s="247"/>
      <c r="AC128" s="247"/>
      <c r="AD128" s="247"/>
      <c r="AE128" s="247"/>
      <c r="AF128" s="247"/>
      <c r="AG128" s="247"/>
      <c r="AH128" s="247"/>
    </row>
    <row r="129" spans="1:35" s="36" customFormat="1" ht="25.5" hidden="1" outlineLevel="2" x14ac:dyDescent="0.2">
      <c r="A129" s="27" t="s">
        <v>106</v>
      </c>
      <c r="B129" s="28" t="s">
        <v>107</v>
      </c>
      <c r="C129" s="89" t="s">
        <v>1041</v>
      </c>
      <c r="D129" s="29" t="s">
        <v>297</v>
      </c>
      <c r="E129" s="28" t="s">
        <v>671</v>
      </c>
      <c r="F129" s="30">
        <v>4</v>
      </c>
      <c r="G129" s="28" t="s">
        <v>66</v>
      </c>
      <c r="H129" s="28" t="s">
        <v>641</v>
      </c>
      <c r="I129" s="28" t="s">
        <v>108</v>
      </c>
      <c r="J129" s="28" t="s">
        <v>643</v>
      </c>
      <c r="K129" s="28" t="s">
        <v>109</v>
      </c>
      <c r="L129" s="29" t="s">
        <v>875</v>
      </c>
      <c r="M129" s="32">
        <v>1</v>
      </c>
      <c r="N129" s="33">
        <v>1</v>
      </c>
      <c r="O129" s="34">
        <f>M129*N129</f>
        <v>1</v>
      </c>
      <c r="P129" s="35" t="s">
        <v>76</v>
      </c>
      <c r="Q129" s="34">
        <f>IF(P129="Y",O129,0)</f>
        <v>1</v>
      </c>
      <c r="R129" s="35" t="s">
        <v>12</v>
      </c>
      <c r="S129" s="34">
        <v>0</v>
      </c>
      <c r="T129" s="35" t="s">
        <v>12</v>
      </c>
      <c r="U129" s="34">
        <v>0</v>
      </c>
      <c r="V129" s="34">
        <f>O129+Q129+S129+U129</f>
        <v>2</v>
      </c>
    </row>
    <row r="130" spans="1:35" s="36" customFormat="1" outlineLevel="1" collapsed="1" x14ac:dyDescent="0.2">
      <c r="A130" s="27"/>
      <c r="B130" s="28"/>
      <c r="C130" s="116" t="s">
        <v>1115</v>
      </c>
      <c r="D130" s="29"/>
      <c r="E130" s="28"/>
      <c r="F130" s="30"/>
      <c r="G130" s="28"/>
      <c r="H130" s="28"/>
      <c r="I130" s="28"/>
      <c r="J130" s="28"/>
      <c r="K130" s="28"/>
      <c r="L130" s="29"/>
      <c r="M130" s="32"/>
      <c r="N130" s="33">
        <v>1</v>
      </c>
      <c r="O130" s="34"/>
      <c r="P130" s="35"/>
      <c r="Q130" s="34"/>
      <c r="R130" s="35"/>
      <c r="S130" s="34"/>
      <c r="T130" s="35"/>
      <c r="U130" s="34"/>
      <c r="V130" s="34"/>
    </row>
    <row r="131" spans="1:35" s="36" customFormat="1" ht="25.5" hidden="1" outlineLevel="2" x14ac:dyDescent="0.2">
      <c r="A131" s="27" t="s">
        <v>384</v>
      </c>
      <c r="B131" s="28" t="s">
        <v>296</v>
      </c>
      <c r="C131" s="89" t="s">
        <v>1042</v>
      </c>
      <c r="D131" s="29" t="s">
        <v>297</v>
      </c>
      <c r="E131" s="28" t="s">
        <v>672</v>
      </c>
      <c r="F131" s="30">
        <v>4</v>
      </c>
      <c r="G131" s="28" t="s">
        <v>789</v>
      </c>
      <c r="H131" s="85" t="s">
        <v>938</v>
      </c>
      <c r="I131" s="28" t="s">
        <v>385</v>
      </c>
      <c r="J131" s="28" t="s">
        <v>673</v>
      </c>
      <c r="K131" s="58" t="s">
        <v>952</v>
      </c>
      <c r="L131" s="28" t="s">
        <v>939</v>
      </c>
      <c r="M131" s="32">
        <v>1</v>
      </c>
      <c r="N131" s="33">
        <v>0.5</v>
      </c>
      <c r="O131" s="34">
        <f>M131*N131</f>
        <v>0.5</v>
      </c>
      <c r="P131" s="35" t="s">
        <v>12</v>
      </c>
      <c r="Q131" s="34">
        <f>IF(P131="Y",O131,0)</f>
        <v>0</v>
      </c>
      <c r="R131" s="35" t="s">
        <v>12</v>
      </c>
      <c r="S131" s="34">
        <v>0</v>
      </c>
      <c r="T131" s="35" t="s">
        <v>12</v>
      </c>
      <c r="U131" s="34">
        <v>0</v>
      </c>
      <c r="V131" s="34">
        <f>O131+Q131+S131+U131</f>
        <v>0.5</v>
      </c>
      <c r="W131" s="83"/>
      <c r="X131" s="83"/>
      <c r="Y131" s="83"/>
      <c r="Z131" s="83"/>
      <c r="AA131" s="83"/>
      <c r="AB131" s="83"/>
      <c r="AC131" s="83"/>
      <c r="AD131" s="83"/>
      <c r="AE131" s="83"/>
      <c r="AF131" s="83"/>
      <c r="AG131" s="83"/>
      <c r="AH131" s="83"/>
    </row>
    <row r="132" spans="1:35" s="36" customFormat="1" ht="25.5" hidden="1" outlineLevel="2" x14ac:dyDescent="0.2">
      <c r="A132" s="27" t="s">
        <v>386</v>
      </c>
      <c r="B132" s="28" t="s">
        <v>296</v>
      </c>
      <c r="C132" s="89" t="s">
        <v>1042</v>
      </c>
      <c r="D132" s="29" t="s">
        <v>297</v>
      </c>
      <c r="E132" s="28" t="s">
        <v>298</v>
      </c>
      <c r="F132" s="30">
        <v>4</v>
      </c>
      <c r="G132" s="47" t="s">
        <v>789</v>
      </c>
      <c r="H132" s="39" t="s">
        <v>797</v>
      </c>
      <c r="I132" s="28" t="s">
        <v>387</v>
      </c>
      <c r="J132" s="28" t="s">
        <v>674</v>
      </c>
      <c r="K132" s="28" t="s">
        <v>826</v>
      </c>
      <c r="L132" s="29" t="s">
        <v>875</v>
      </c>
      <c r="M132" s="32">
        <v>1</v>
      </c>
      <c r="N132" s="33">
        <v>0.5</v>
      </c>
      <c r="O132" s="34">
        <f>M132*N132</f>
        <v>0.5</v>
      </c>
      <c r="P132" s="35" t="s">
        <v>12</v>
      </c>
      <c r="Q132" s="34">
        <f>IF(P132="Y",O132,0)</f>
        <v>0</v>
      </c>
      <c r="R132" s="35" t="s">
        <v>12</v>
      </c>
      <c r="S132" s="34">
        <v>0</v>
      </c>
      <c r="T132" s="35" t="s">
        <v>12</v>
      </c>
      <c r="U132" s="34">
        <v>0</v>
      </c>
      <c r="V132" s="34">
        <f>O132+Q132+S132+U132</f>
        <v>0.5</v>
      </c>
    </row>
    <row r="133" spans="1:35" s="36" customFormat="1" outlineLevel="1" collapsed="1" x14ac:dyDescent="0.2">
      <c r="A133" s="27"/>
      <c r="B133" s="28"/>
      <c r="C133" s="116" t="s">
        <v>1116</v>
      </c>
      <c r="D133" s="29"/>
      <c r="E133" s="28"/>
      <c r="F133" s="30"/>
      <c r="G133" s="47"/>
      <c r="H133" s="39"/>
      <c r="I133" s="28"/>
      <c r="J133" s="28"/>
      <c r="K133" s="28"/>
      <c r="L133" s="29"/>
      <c r="M133" s="32"/>
      <c r="N133" s="33">
        <v>1</v>
      </c>
      <c r="O133" s="34"/>
      <c r="P133" s="35"/>
      <c r="Q133" s="34"/>
      <c r="R133" s="35"/>
      <c r="S133" s="34"/>
      <c r="T133" s="35"/>
      <c r="U133" s="34"/>
      <c r="V133" s="34"/>
    </row>
    <row r="134" spans="1:35" s="36" customFormat="1" ht="25.5" hidden="1" outlineLevel="2" x14ac:dyDescent="0.2">
      <c r="A134" s="31" t="s">
        <v>228</v>
      </c>
      <c r="B134" s="28" t="s">
        <v>229</v>
      </c>
      <c r="C134" s="89" t="s">
        <v>1043</v>
      </c>
      <c r="D134" s="29" t="s">
        <v>230</v>
      </c>
      <c r="E134" s="28" t="s">
        <v>231</v>
      </c>
      <c r="F134" s="30">
        <v>4</v>
      </c>
      <c r="G134" s="28" t="s">
        <v>200</v>
      </c>
      <c r="H134" s="28" t="s">
        <v>159</v>
      </c>
      <c r="I134" s="28" t="s">
        <v>232</v>
      </c>
      <c r="J134" s="66" t="s">
        <v>908</v>
      </c>
      <c r="K134" s="31">
        <v>903200</v>
      </c>
      <c r="L134" s="75" t="s">
        <v>909</v>
      </c>
      <c r="M134" s="32">
        <v>1</v>
      </c>
      <c r="N134" s="33">
        <v>1</v>
      </c>
      <c r="O134" s="34">
        <f>M134*N134</f>
        <v>1</v>
      </c>
      <c r="P134" s="35" t="s">
        <v>12</v>
      </c>
      <c r="Q134" s="34">
        <f>IF(P134="Y",O134,0)</f>
        <v>0</v>
      </c>
      <c r="R134" s="35" t="s">
        <v>12</v>
      </c>
      <c r="S134" s="34">
        <v>0</v>
      </c>
      <c r="T134" s="35" t="s">
        <v>12</v>
      </c>
      <c r="U134" s="34">
        <v>0</v>
      </c>
      <c r="V134" s="34">
        <f>O134+Q134+S134+U134</f>
        <v>1</v>
      </c>
    </row>
    <row r="135" spans="1:35" s="36" customFormat="1" outlineLevel="1" collapsed="1" x14ac:dyDescent="0.2">
      <c r="A135" s="31"/>
      <c r="B135" s="28"/>
      <c r="C135" s="116" t="s">
        <v>1117</v>
      </c>
      <c r="D135" s="29"/>
      <c r="E135" s="28"/>
      <c r="F135" s="30"/>
      <c r="G135" s="28"/>
      <c r="H135" s="28"/>
      <c r="I135" s="28"/>
      <c r="J135" s="66"/>
      <c r="K135" s="31"/>
      <c r="L135" s="75"/>
      <c r="M135" s="32"/>
      <c r="N135" s="33">
        <v>1</v>
      </c>
      <c r="O135" s="34"/>
      <c r="P135" s="35"/>
      <c r="Q135" s="34"/>
      <c r="R135" s="35"/>
      <c r="S135" s="34"/>
      <c r="T135" s="35"/>
      <c r="U135" s="34"/>
      <c r="V135" s="34"/>
    </row>
    <row r="136" spans="1:35" s="36" customFormat="1" ht="38.25" hidden="1" outlineLevel="2" x14ac:dyDescent="0.2">
      <c r="A136" s="31" t="s">
        <v>426</v>
      </c>
      <c r="B136" s="28" t="s">
        <v>427</v>
      </c>
      <c r="C136" s="89" t="s">
        <v>1044</v>
      </c>
      <c r="D136" s="29" t="s">
        <v>675</v>
      </c>
      <c r="E136" s="28" t="s">
        <v>428</v>
      </c>
      <c r="F136" s="30">
        <v>4</v>
      </c>
      <c r="G136" s="47" t="s">
        <v>789</v>
      </c>
      <c r="H136" s="28" t="s">
        <v>241</v>
      </c>
      <c r="I136" s="28" t="s">
        <v>429</v>
      </c>
      <c r="J136" s="28" t="s">
        <v>430</v>
      </c>
      <c r="K136" s="31" t="s">
        <v>831</v>
      </c>
      <c r="L136" s="29" t="s">
        <v>957</v>
      </c>
      <c r="M136" s="32">
        <v>2</v>
      </c>
      <c r="N136" s="33">
        <v>1</v>
      </c>
      <c r="O136" s="34">
        <f>M136*N136</f>
        <v>2</v>
      </c>
      <c r="P136" s="35" t="s">
        <v>12</v>
      </c>
      <c r="Q136" s="34">
        <f>IF(P136="Y",O136,0)</f>
        <v>0</v>
      </c>
      <c r="R136" s="35" t="s">
        <v>12</v>
      </c>
      <c r="S136" s="34">
        <v>0</v>
      </c>
      <c r="T136" s="35" t="s">
        <v>12</v>
      </c>
      <c r="U136" s="34">
        <v>0</v>
      </c>
      <c r="V136" s="34">
        <f>O136+Q136+S136+U136</f>
        <v>2</v>
      </c>
    </row>
    <row r="137" spans="1:35" s="36" customFormat="1" ht="38.25" hidden="1" outlineLevel="2" x14ac:dyDescent="0.2">
      <c r="A137" s="31" t="s">
        <v>426</v>
      </c>
      <c r="B137" s="28" t="s">
        <v>431</v>
      </c>
      <c r="C137" s="89" t="s">
        <v>1044</v>
      </c>
      <c r="D137" s="29" t="s">
        <v>675</v>
      </c>
      <c r="E137" s="28" t="s">
        <v>428</v>
      </c>
      <c r="F137" s="30">
        <v>4</v>
      </c>
      <c r="G137" s="28" t="s">
        <v>789</v>
      </c>
      <c r="H137" s="28" t="s">
        <v>241</v>
      </c>
      <c r="I137" s="28" t="s">
        <v>429</v>
      </c>
      <c r="J137" s="28" t="s">
        <v>430</v>
      </c>
      <c r="K137" s="31" t="s">
        <v>831</v>
      </c>
      <c r="L137" s="29" t="s">
        <v>957</v>
      </c>
      <c r="M137" s="32">
        <v>0</v>
      </c>
      <c r="N137" s="33">
        <v>1</v>
      </c>
      <c r="O137" s="34">
        <f>M137*N137</f>
        <v>0</v>
      </c>
      <c r="P137" s="35" t="s">
        <v>12</v>
      </c>
      <c r="Q137" s="34">
        <f>IF(P137="Y",O137,0)</f>
        <v>0</v>
      </c>
      <c r="R137" s="35" t="s">
        <v>12</v>
      </c>
      <c r="S137" s="34">
        <v>0</v>
      </c>
      <c r="T137" s="35" t="s">
        <v>76</v>
      </c>
      <c r="U137" s="34">
        <v>2</v>
      </c>
      <c r="V137" s="34">
        <f>O137+Q137+S137+U137</f>
        <v>2</v>
      </c>
    </row>
    <row r="138" spans="1:35" s="36" customFormat="1" ht="38.25" hidden="1" outlineLevel="2" x14ac:dyDescent="0.2">
      <c r="A138" s="31" t="s">
        <v>676</v>
      </c>
      <c r="B138" s="28" t="s">
        <v>432</v>
      </c>
      <c r="C138" s="89" t="s">
        <v>1044</v>
      </c>
      <c r="D138" s="29" t="s">
        <v>675</v>
      </c>
      <c r="E138" s="28" t="s">
        <v>428</v>
      </c>
      <c r="F138" s="30">
        <v>4</v>
      </c>
      <c r="G138" s="47" t="s">
        <v>789</v>
      </c>
      <c r="H138" s="28" t="s">
        <v>241</v>
      </c>
      <c r="I138" s="28" t="s">
        <v>429</v>
      </c>
      <c r="J138" s="28" t="s">
        <v>670</v>
      </c>
      <c r="K138" s="28" t="s">
        <v>810</v>
      </c>
      <c r="L138" s="29" t="s">
        <v>957</v>
      </c>
      <c r="M138" s="32">
        <v>0</v>
      </c>
      <c r="N138" s="33">
        <v>1</v>
      </c>
      <c r="O138" s="34">
        <f>M138*N138</f>
        <v>0</v>
      </c>
      <c r="P138" s="35" t="s">
        <v>12</v>
      </c>
      <c r="Q138" s="34">
        <f>IF(P138="Y",O138,0)</f>
        <v>0</v>
      </c>
      <c r="R138" s="35" t="s">
        <v>12</v>
      </c>
      <c r="S138" s="34">
        <v>0</v>
      </c>
      <c r="T138" s="35" t="s">
        <v>76</v>
      </c>
      <c r="U138" s="34">
        <v>2</v>
      </c>
      <c r="V138" s="34">
        <f>O138+Q138+S138+U138</f>
        <v>2</v>
      </c>
    </row>
    <row r="139" spans="1:35" s="248" customFormat="1" outlineLevel="1" collapsed="1" x14ac:dyDescent="0.2">
      <c r="A139" s="237"/>
      <c r="B139" s="238"/>
      <c r="C139" s="239" t="s">
        <v>1118</v>
      </c>
      <c r="D139" s="240"/>
      <c r="E139" s="238"/>
      <c r="F139" s="241"/>
      <c r="G139" s="238"/>
      <c r="H139" s="238"/>
      <c r="I139" s="238"/>
      <c r="J139" s="238"/>
      <c r="K139" s="242"/>
      <c r="L139" s="240"/>
      <c r="M139" s="243"/>
      <c r="N139" s="244">
        <v>3</v>
      </c>
      <c r="O139" s="245"/>
      <c r="P139" s="246"/>
      <c r="Q139" s="245"/>
      <c r="R139" s="246"/>
      <c r="S139" s="245"/>
      <c r="T139" s="246"/>
      <c r="U139" s="245"/>
      <c r="V139" s="245"/>
      <c r="W139" s="247"/>
      <c r="X139" s="247"/>
      <c r="Y139" s="247"/>
      <c r="Z139" s="247"/>
      <c r="AA139" s="247"/>
      <c r="AB139" s="247"/>
      <c r="AC139" s="247"/>
      <c r="AD139" s="247"/>
      <c r="AE139" s="247"/>
      <c r="AF139" s="247"/>
      <c r="AG139" s="247"/>
      <c r="AH139" s="247"/>
    </row>
    <row r="140" spans="1:35" s="36" customFormat="1" hidden="1" outlineLevel="2" x14ac:dyDescent="0.2">
      <c r="A140" s="170" t="s">
        <v>677</v>
      </c>
      <c r="B140" s="171" t="s">
        <v>678</v>
      </c>
      <c r="C140" s="89" t="s">
        <v>678</v>
      </c>
      <c r="D140" s="172" t="s">
        <v>679</v>
      </c>
      <c r="E140" s="173" t="s">
        <v>680</v>
      </c>
      <c r="F140" s="174">
        <v>4</v>
      </c>
      <c r="G140" s="175" t="s">
        <v>498</v>
      </c>
      <c r="H140" s="171" t="s">
        <v>599</v>
      </c>
      <c r="I140" s="171" t="s">
        <v>600</v>
      </c>
      <c r="J140" s="175" t="s">
        <v>601</v>
      </c>
      <c r="K140" s="171">
        <v>601690</v>
      </c>
      <c r="L140" s="171" t="s">
        <v>875</v>
      </c>
      <c r="M140" s="176">
        <v>1</v>
      </c>
      <c r="N140" s="177">
        <v>0.2</v>
      </c>
      <c r="O140" s="178">
        <f>M140*N140</f>
        <v>0.2</v>
      </c>
      <c r="P140" s="179" t="s">
        <v>12</v>
      </c>
      <c r="Q140" s="178">
        <f>IF(P140="Y",O140,0)</f>
        <v>0</v>
      </c>
      <c r="R140" s="179" t="s">
        <v>12</v>
      </c>
      <c r="S140" s="178">
        <v>0</v>
      </c>
      <c r="T140" s="179" t="s">
        <v>12</v>
      </c>
      <c r="U140" s="178">
        <v>0</v>
      </c>
      <c r="V140" s="178">
        <f>O140+Q140+S140+U140</f>
        <v>0.2</v>
      </c>
      <c r="W140" s="180"/>
      <c r="X140" s="180"/>
      <c r="Y140" s="180"/>
      <c r="Z140" s="180"/>
      <c r="AA140" s="180"/>
      <c r="AB140" s="180"/>
      <c r="AC140" s="180"/>
      <c r="AD140" s="180"/>
      <c r="AE140" s="180"/>
      <c r="AF140" s="180"/>
      <c r="AG140" s="180"/>
      <c r="AH140" s="180"/>
      <c r="AI140" s="180"/>
    </row>
    <row r="141" spans="1:35" s="36" customFormat="1" hidden="1" outlineLevel="2" x14ac:dyDescent="0.2">
      <c r="A141" s="170" t="s">
        <v>681</v>
      </c>
      <c r="B141" s="171" t="s">
        <v>678</v>
      </c>
      <c r="C141" s="89" t="s">
        <v>678</v>
      </c>
      <c r="D141" s="172" t="s">
        <v>679</v>
      </c>
      <c r="E141" s="173" t="s">
        <v>682</v>
      </c>
      <c r="F141" s="174">
        <v>4</v>
      </c>
      <c r="G141" s="175" t="s">
        <v>498</v>
      </c>
      <c r="H141" s="181" t="s">
        <v>581</v>
      </c>
      <c r="I141" s="171" t="s">
        <v>683</v>
      </c>
      <c r="J141" s="175" t="s">
        <v>684</v>
      </c>
      <c r="K141" s="171">
        <v>601775</v>
      </c>
      <c r="L141" s="171" t="s">
        <v>918</v>
      </c>
      <c r="M141" s="176">
        <v>1</v>
      </c>
      <c r="N141" s="177">
        <v>0.2</v>
      </c>
      <c r="O141" s="178">
        <f>M141*N141</f>
        <v>0.2</v>
      </c>
      <c r="P141" s="179" t="s">
        <v>12</v>
      </c>
      <c r="Q141" s="178">
        <f>IF(P141="Y",O141,0)</f>
        <v>0</v>
      </c>
      <c r="R141" s="179" t="s">
        <v>12</v>
      </c>
      <c r="S141" s="178">
        <v>0</v>
      </c>
      <c r="T141" s="179" t="s">
        <v>12</v>
      </c>
      <c r="U141" s="178">
        <v>0</v>
      </c>
      <c r="V141" s="178">
        <f>O141+Q141+S141+U141</f>
        <v>0.2</v>
      </c>
      <c r="W141" s="180"/>
      <c r="X141" s="180"/>
      <c r="Y141" s="180"/>
      <c r="Z141" s="180"/>
      <c r="AA141" s="180"/>
      <c r="AB141" s="180"/>
      <c r="AC141" s="180"/>
      <c r="AD141" s="180"/>
      <c r="AE141" s="180"/>
      <c r="AF141" s="180"/>
      <c r="AG141" s="180"/>
      <c r="AH141" s="180"/>
      <c r="AI141" s="180"/>
    </row>
    <row r="142" spans="1:35" s="36" customFormat="1" hidden="1" outlineLevel="2" x14ac:dyDescent="0.2">
      <c r="A142" s="170" t="s">
        <v>685</v>
      </c>
      <c r="B142" s="171" t="s">
        <v>678</v>
      </c>
      <c r="C142" s="89" t="s">
        <v>678</v>
      </c>
      <c r="D142" s="172" t="s">
        <v>679</v>
      </c>
      <c r="E142" s="173" t="s">
        <v>686</v>
      </c>
      <c r="F142" s="174">
        <v>4</v>
      </c>
      <c r="G142" s="175" t="s">
        <v>498</v>
      </c>
      <c r="H142" s="181" t="s">
        <v>581</v>
      </c>
      <c r="I142" s="171" t="s">
        <v>687</v>
      </c>
      <c r="J142" s="175" t="s">
        <v>684</v>
      </c>
      <c r="K142" s="171">
        <v>601774</v>
      </c>
      <c r="L142" s="171" t="s">
        <v>5</v>
      </c>
      <c r="M142" s="176">
        <v>1</v>
      </c>
      <c r="N142" s="177">
        <v>0.2</v>
      </c>
      <c r="O142" s="178">
        <f>M142*N142</f>
        <v>0.2</v>
      </c>
      <c r="P142" s="179" t="s">
        <v>12</v>
      </c>
      <c r="Q142" s="178">
        <f>IF(P142="Y",O142,0)</f>
        <v>0</v>
      </c>
      <c r="R142" s="179" t="s">
        <v>12</v>
      </c>
      <c r="S142" s="178">
        <v>0</v>
      </c>
      <c r="T142" s="179" t="s">
        <v>12</v>
      </c>
      <c r="U142" s="178">
        <v>0</v>
      </c>
      <c r="V142" s="178">
        <f>O142+Q142+S142+U142</f>
        <v>0.2</v>
      </c>
      <c r="W142" s="180"/>
      <c r="X142" s="180"/>
      <c r="Y142" s="180"/>
      <c r="Z142" s="180"/>
      <c r="AA142" s="180"/>
      <c r="AB142" s="180"/>
      <c r="AC142" s="180"/>
      <c r="AD142" s="180"/>
      <c r="AE142" s="180"/>
      <c r="AF142" s="180"/>
      <c r="AG142" s="180"/>
      <c r="AH142" s="180"/>
      <c r="AI142" s="180"/>
    </row>
    <row r="143" spans="1:35" s="36" customFormat="1" hidden="1" outlineLevel="2" x14ac:dyDescent="0.2">
      <c r="A143" s="170" t="s">
        <v>688</v>
      </c>
      <c r="B143" s="171" t="s">
        <v>678</v>
      </c>
      <c r="C143" s="89" t="s">
        <v>678</v>
      </c>
      <c r="D143" s="172" t="s">
        <v>679</v>
      </c>
      <c r="E143" s="173" t="s">
        <v>689</v>
      </c>
      <c r="F143" s="174">
        <v>4</v>
      </c>
      <c r="G143" s="175" t="s">
        <v>498</v>
      </c>
      <c r="H143" s="181" t="s">
        <v>581</v>
      </c>
      <c r="I143" s="194" t="s">
        <v>690</v>
      </c>
      <c r="J143" s="195" t="s">
        <v>684</v>
      </c>
      <c r="K143" s="171">
        <v>601773</v>
      </c>
      <c r="L143" s="171" t="s">
        <v>5</v>
      </c>
      <c r="M143" s="176">
        <v>1</v>
      </c>
      <c r="N143" s="177">
        <v>0.2</v>
      </c>
      <c r="O143" s="178">
        <f>M143*N143</f>
        <v>0.2</v>
      </c>
      <c r="P143" s="179" t="s">
        <v>12</v>
      </c>
      <c r="Q143" s="178">
        <f>IF(P143="Y",O143,0)</f>
        <v>0</v>
      </c>
      <c r="R143" s="179" t="s">
        <v>12</v>
      </c>
      <c r="S143" s="178">
        <v>0</v>
      </c>
      <c r="T143" s="179" t="s">
        <v>12</v>
      </c>
      <c r="U143" s="178">
        <v>0</v>
      </c>
      <c r="V143" s="178">
        <f>O143+Q143+S143+U143</f>
        <v>0.2</v>
      </c>
      <c r="W143" s="180"/>
      <c r="X143" s="180"/>
      <c r="Y143" s="180"/>
      <c r="Z143" s="180"/>
      <c r="AA143" s="180"/>
      <c r="AB143" s="180"/>
      <c r="AC143" s="180"/>
      <c r="AD143" s="180"/>
      <c r="AE143" s="180"/>
      <c r="AF143" s="180"/>
      <c r="AG143" s="180"/>
      <c r="AH143" s="180"/>
      <c r="AI143" s="180"/>
    </row>
    <row r="144" spans="1:35" s="36" customFormat="1" hidden="1" outlineLevel="2" x14ac:dyDescent="0.2">
      <c r="A144" s="170" t="s">
        <v>691</v>
      </c>
      <c r="B144" s="171" t="s">
        <v>678</v>
      </c>
      <c r="C144" s="89" t="s">
        <v>678</v>
      </c>
      <c r="D144" s="172" t="s">
        <v>679</v>
      </c>
      <c r="E144" s="173" t="s">
        <v>692</v>
      </c>
      <c r="F144" s="174">
        <v>4</v>
      </c>
      <c r="G144" s="175" t="s">
        <v>498</v>
      </c>
      <c r="H144" s="171" t="s">
        <v>599</v>
      </c>
      <c r="I144" s="171" t="s">
        <v>693</v>
      </c>
      <c r="J144" s="175" t="s">
        <v>694</v>
      </c>
      <c r="K144" s="182" t="s">
        <v>919</v>
      </c>
      <c r="L144" s="171" t="s">
        <v>7</v>
      </c>
      <c r="M144" s="176">
        <v>1</v>
      </c>
      <c r="N144" s="177">
        <v>0.2</v>
      </c>
      <c r="O144" s="178">
        <f>M144*N144</f>
        <v>0.2</v>
      </c>
      <c r="P144" s="179" t="s">
        <v>12</v>
      </c>
      <c r="Q144" s="178">
        <f>IF(P144="Y",O144,0)</f>
        <v>0</v>
      </c>
      <c r="R144" s="179" t="s">
        <v>12</v>
      </c>
      <c r="S144" s="178">
        <v>0</v>
      </c>
      <c r="T144" s="179" t="s">
        <v>12</v>
      </c>
      <c r="U144" s="178">
        <v>0</v>
      </c>
      <c r="V144" s="178">
        <f>O144+Q144+S144+U144</f>
        <v>0.2</v>
      </c>
      <c r="W144" s="180"/>
      <c r="X144" s="180"/>
      <c r="Y144" s="180"/>
      <c r="Z144" s="180"/>
      <c r="AA144" s="180"/>
      <c r="AB144" s="180"/>
      <c r="AC144" s="180"/>
      <c r="AD144" s="180"/>
      <c r="AE144" s="180"/>
      <c r="AF144" s="180"/>
      <c r="AG144" s="180"/>
      <c r="AH144" s="180"/>
      <c r="AI144" s="180"/>
    </row>
    <row r="145" spans="1:35" s="36" customFormat="1" outlineLevel="1" collapsed="1" x14ac:dyDescent="0.2">
      <c r="A145" s="170"/>
      <c r="B145" s="171"/>
      <c r="C145" s="116" t="s">
        <v>966</v>
      </c>
      <c r="D145" s="172"/>
      <c r="E145" s="173"/>
      <c r="F145" s="174"/>
      <c r="G145" s="175"/>
      <c r="H145" s="171"/>
      <c r="I145" s="171"/>
      <c r="J145" s="175"/>
      <c r="K145" s="182"/>
      <c r="L145" s="171"/>
      <c r="M145" s="176"/>
      <c r="N145" s="177">
        <v>1</v>
      </c>
      <c r="O145" s="178"/>
      <c r="P145" s="179"/>
      <c r="Q145" s="178"/>
      <c r="R145" s="179"/>
      <c r="S145" s="178"/>
      <c r="T145" s="179"/>
      <c r="U145" s="178"/>
      <c r="V145" s="178"/>
      <c r="W145" s="180"/>
      <c r="X145" s="180"/>
      <c r="Y145" s="180"/>
      <c r="Z145" s="180"/>
      <c r="AA145" s="180"/>
      <c r="AB145" s="180"/>
      <c r="AC145" s="180"/>
      <c r="AD145" s="180"/>
      <c r="AE145" s="180"/>
      <c r="AF145" s="180"/>
      <c r="AG145" s="180"/>
      <c r="AH145" s="180"/>
      <c r="AI145" s="180"/>
    </row>
    <row r="146" spans="1:35" s="180" customFormat="1" ht="38.25" hidden="1" outlineLevel="2" x14ac:dyDescent="0.2">
      <c r="A146" s="31" t="s">
        <v>452</v>
      </c>
      <c r="B146" s="28" t="s">
        <v>453</v>
      </c>
      <c r="C146" s="89" t="s">
        <v>1045</v>
      </c>
      <c r="D146" s="29" t="s">
        <v>454</v>
      </c>
      <c r="E146" s="28" t="s">
        <v>455</v>
      </c>
      <c r="F146" s="30">
        <v>4</v>
      </c>
      <c r="G146" s="28" t="s">
        <v>789</v>
      </c>
      <c r="H146" s="28" t="s">
        <v>241</v>
      </c>
      <c r="I146" s="28" t="s">
        <v>456</v>
      </c>
      <c r="J146" s="28" t="s">
        <v>283</v>
      </c>
      <c r="K146" s="31" t="s">
        <v>834</v>
      </c>
      <c r="L146" s="29" t="s">
        <v>957</v>
      </c>
      <c r="M146" s="32">
        <v>1</v>
      </c>
      <c r="N146" s="33">
        <v>1</v>
      </c>
      <c r="O146" s="34">
        <f>M146*N146</f>
        <v>1</v>
      </c>
      <c r="P146" s="35" t="s">
        <v>12</v>
      </c>
      <c r="Q146" s="34">
        <f>IF(P146="Y",O146,0)</f>
        <v>0</v>
      </c>
      <c r="R146" s="35" t="s">
        <v>12</v>
      </c>
      <c r="S146" s="34">
        <v>0</v>
      </c>
      <c r="T146" s="35" t="s">
        <v>12</v>
      </c>
      <c r="U146" s="34">
        <v>0</v>
      </c>
      <c r="V146" s="34">
        <f>O146+Q146+S146+U146</f>
        <v>1</v>
      </c>
      <c r="W146" s="36"/>
      <c r="X146" s="36"/>
      <c r="Y146" s="36"/>
      <c r="Z146" s="36"/>
      <c r="AA146" s="36"/>
      <c r="AB146" s="36"/>
      <c r="AC146" s="36"/>
      <c r="AD146" s="36"/>
      <c r="AE146" s="36"/>
      <c r="AF146" s="36"/>
      <c r="AG146" s="36"/>
      <c r="AH146" s="36"/>
      <c r="AI146" s="36"/>
    </row>
    <row r="147" spans="1:35" s="180" customFormat="1" ht="38.25" hidden="1" outlineLevel="2" x14ac:dyDescent="0.2">
      <c r="A147" s="31" t="s">
        <v>452</v>
      </c>
      <c r="B147" s="28" t="s">
        <v>457</v>
      </c>
      <c r="C147" s="89" t="s">
        <v>1045</v>
      </c>
      <c r="D147" s="29" t="s">
        <v>454</v>
      </c>
      <c r="E147" s="28" t="s">
        <v>455</v>
      </c>
      <c r="F147" s="30">
        <v>4</v>
      </c>
      <c r="G147" s="47" t="s">
        <v>789</v>
      </c>
      <c r="H147" s="28" t="s">
        <v>241</v>
      </c>
      <c r="I147" s="28" t="s">
        <v>456</v>
      </c>
      <c r="J147" s="28" t="s">
        <v>283</v>
      </c>
      <c r="K147" s="31" t="s">
        <v>834</v>
      </c>
      <c r="L147" s="29" t="s">
        <v>957</v>
      </c>
      <c r="M147" s="32">
        <v>0</v>
      </c>
      <c r="N147" s="33">
        <v>1</v>
      </c>
      <c r="O147" s="34">
        <f>M147*N147</f>
        <v>0</v>
      </c>
      <c r="P147" s="35" t="s">
        <v>12</v>
      </c>
      <c r="Q147" s="34">
        <f>IF(P147="Y",O147,0)</f>
        <v>0</v>
      </c>
      <c r="R147" s="35" t="s">
        <v>12</v>
      </c>
      <c r="S147" s="34">
        <v>0</v>
      </c>
      <c r="T147" s="35" t="s">
        <v>76</v>
      </c>
      <c r="U147" s="34">
        <v>1</v>
      </c>
      <c r="V147" s="34">
        <f>O147+Q147+S147+U147</f>
        <v>1</v>
      </c>
      <c r="W147" s="36"/>
      <c r="X147" s="36"/>
      <c r="Y147" s="36"/>
      <c r="Z147" s="36"/>
      <c r="AA147" s="36"/>
      <c r="AB147" s="36"/>
      <c r="AC147" s="36"/>
      <c r="AD147" s="36"/>
      <c r="AE147" s="36"/>
      <c r="AF147" s="36"/>
      <c r="AG147" s="36"/>
      <c r="AH147" s="36"/>
      <c r="AI147" s="36"/>
    </row>
    <row r="148" spans="1:35" s="248" customFormat="1" outlineLevel="1" collapsed="1" x14ac:dyDescent="0.2">
      <c r="A148" s="237"/>
      <c r="B148" s="238"/>
      <c r="C148" s="239" t="s">
        <v>1119</v>
      </c>
      <c r="D148" s="240"/>
      <c r="E148" s="238"/>
      <c r="F148" s="241"/>
      <c r="G148" s="238"/>
      <c r="H148" s="238"/>
      <c r="I148" s="238"/>
      <c r="J148" s="238"/>
      <c r="K148" s="242"/>
      <c r="L148" s="240"/>
      <c r="M148" s="243"/>
      <c r="N148" s="244">
        <v>2</v>
      </c>
      <c r="O148" s="245"/>
      <c r="P148" s="246"/>
      <c r="Q148" s="245"/>
      <c r="R148" s="246"/>
      <c r="S148" s="245"/>
      <c r="T148" s="246"/>
      <c r="U148" s="245"/>
      <c r="V148" s="245"/>
      <c r="W148" s="247"/>
      <c r="X148" s="247"/>
      <c r="Y148" s="247"/>
      <c r="Z148" s="247"/>
      <c r="AA148" s="247"/>
      <c r="AB148" s="247"/>
      <c r="AC148" s="247"/>
      <c r="AD148" s="247"/>
      <c r="AE148" s="247"/>
      <c r="AF148" s="247"/>
      <c r="AG148" s="247"/>
      <c r="AH148" s="247"/>
    </row>
    <row r="149" spans="1:35" s="180" customFormat="1" ht="38.25" hidden="1" outlineLevel="2" x14ac:dyDescent="0.2">
      <c r="A149" s="31" t="s">
        <v>356</v>
      </c>
      <c r="B149" s="28" t="s">
        <v>357</v>
      </c>
      <c r="C149" s="89" t="s">
        <v>1046</v>
      </c>
      <c r="D149" s="29" t="s">
        <v>358</v>
      </c>
      <c r="E149" s="28" t="s">
        <v>359</v>
      </c>
      <c r="F149" s="30">
        <v>4</v>
      </c>
      <c r="G149" s="47" t="s">
        <v>789</v>
      </c>
      <c r="H149" s="28" t="s">
        <v>241</v>
      </c>
      <c r="I149" s="28" t="s">
        <v>358</v>
      </c>
      <c r="J149" s="28" t="s">
        <v>339</v>
      </c>
      <c r="K149" s="31" t="s">
        <v>822</v>
      </c>
      <c r="L149" s="29" t="s">
        <v>957</v>
      </c>
      <c r="M149" s="32">
        <v>1</v>
      </c>
      <c r="N149" s="33">
        <v>0.52</v>
      </c>
      <c r="O149" s="34">
        <f>M149*N149</f>
        <v>0.52</v>
      </c>
      <c r="P149" s="35" t="s">
        <v>12</v>
      </c>
      <c r="Q149" s="34">
        <f>IF(P149="Y",O149,0)</f>
        <v>0</v>
      </c>
      <c r="R149" s="35" t="s">
        <v>12</v>
      </c>
      <c r="S149" s="34">
        <v>0</v>
      </c>
      <c r="T149" s="35" t="s">
        <v>76</v>
      </c>
      <c r="U149" s="34">
        <v>0.52</v>
      </c>
      <c r="V149" s="34">
        <f>O149+Q149+S149+U149</f>
        <v>1.04</v>
      </c>
      <c r="W149" s="36"/>
      <c r="X149" s="36"/>
      <c r="Y149" s="36"/>
      <c r="Z149" s="36"/>
      <c r="AA149" s="36"/>
      <c r="AB149" s="36"/>
      <c r="AC149" s="36"/>
      <c r="AD149" s="36"/>
      <c r="AE149" s="36"/>
      <c r="AF149" s="36"/>
      <c r="AG149" s="36"/>
      <c r="AH149" s="36"/>
      <c r="AI149" s="36"/>
    </row>
    <row r="150" spans="1:35" s="213" customFormat="1" outlineLevel="1" collapsed="1" x14ac:dyDescent="0.2">
      <c r="A150" s="199"/>
      <c r="B150" s="200"/>
      <c r="C150" s="227" t="s">
        <v>1120</v>
      </c>
      <c r="D150" s="201" t="s">
        <v>358</v>
      </c>
      <c r="E150" s="200"/>
      <c r="F150" s="202"/>
      <c r="G150" s="203"/>
      <c r="H150" s="200"/>
      <c r="I150" s="200"/>
      <c r="J150" s="200"/>
      <c r="K150" s="199"/>
      <c r="L150" s="201"/>
      <c r="M150" s="204"/>
      <c r="N150" s="197">
        <v>0.52</v>
      </c>
      <c r="O150" s="198"/>
      <c r="P150" s="205"/>
      <c r="Q150" s="198"/>
      <c r="R150" s="205"/>
      <c r="S150" s="198"/>
      <c r="T150" s="205"/>
      <c r="U150" s="198"/>
      <c r="V150" s="198"/>
      <c r="W150" s="206"/>
      <c r="X150" s="206"/>
      <c r="Y150" s="206"/>
      <c r="Z150" s="206"/>
      <c r="AA150" s="206"/>
      <c r="AB150" s="206"/>
      <c r="AC150" s="206"/>
      <c r="AD150" s="206"/>
      <c r="AE150" s="206"/>
      <c r="AF150" s="206"/>
      <c r="AG150" s="206"/>
      <c r="AH150" s="206"/>
      <c r="AI150" s="206"/>
    </row>
    <row r="151" spans="1:35" s="180" customFormat="1" ht="25.5" hidden="1" outlineLevel="2" x14ac:dyDescent="0.2">
      <c r="A151" s="27" t="s">
        <v>100</v>
      </c>
      <c r="B151" s="28" t="s">
        <v>101</v>
      </c>
      <c r="C151" s="89" t="s">
        <v>1047</v>
      </c>
      <c r="D151" s="29" t="s">
        <v>102</v>
      </c>
      <c r="E151" s="28" t="s">
        <v>103</v>
      </c>
      <c r="F151" s="30">
        <v>1</v>
      </c>
      <c r="G151" s="28" t="s">
        <v>66</v>
      </c>
      <c r="H151" s="28" t="s">
        <v>641</v>
      </c>
      <c r="I151" s="28" t="s">
        <v>699</v>
      </c>
      <c r="J151" s="28" t="s">
        <v>643</v>
      </c>
      <c r="K151" s="28" t="s">
        <v>104</v>
      </c>
      <c r="L151" s="29" t="s">
        <v>875</v>
      </c>
      <c r="M151" s="32">
        <v>1</v>
      </c>
      <c r="N151" s="33">
        <v>1</v>
      </c>
      <c r="O151" s="34">
        <f>M151*N151</f>
        <v>1</v>
      </c>
      <c r="P151" s="35" t="s">
        <v>76</v>
      </c>
      <c r="Q151" s="34">
        <f>IF(P151="Y",O151,0)</f>
        <v>1</v>
      </c>
      <c r="R151" s="35" t="s">
        <v>12</v>
      </c>
      <c r="S151" s="34">
        <v>0</v>
      </c>
      <c r="T151" s="35" t="s">
        <v>12</v>
      </c>
      <c r="U151" s="34">
        <v>0</v>
      </c>
      <c r="V151" s="34">
        <f>O151+Q151+S151+U151</f>
        <v>2</v>
      </c>
      <c r="W151" s="36"/>
      <c r="X151" s="36"/>
      <c r="Y151" s="36"/>
      <c r="Z151" s="36"/>
      <c r="AA151" s="36"/>
      <c r="AB151" s="36"/>
      <c r="AC151" s="36"/>
      <c r="AD151" s="36"/>
      <c r="AE151" s="36"/>
      <c r="AF151" s="36"/>
      <c r="AG151" s="36"/>
      <c r="AH151" s="36"/>
      <c r="AI151" s="36"/>
    </row>
    <row r="152" spans="1:35" s="180" customFormat="1" outlineLevel="1" collapsed="1" x14ac:dyDescent="0.2">
      <c r="A152" s="27"/>
      <c r="B152" s="28"/>
      <c r="C152" s="116" t="s">
        <v>1121</v>
      </c>
      <c r="D152" s="29"/>
      <c r="E152" s="28"/>
      <c r="F152" s="30"/>
      <c r="G152" s="28"/>
      <c r="H152" s="28"/>
      <c r="I152" s="28"/>
      <c r="J152" s="28"/>
      <c r="K152" s="28"/>
      <c r="L152" s="29"/>
      <c r="M152" s="32"/>
      <c r="N152" s="33">
        <v>1</v>
      </c>
      <c r="O152" s="34"/>
      <c r="P152" s="35"/>
      <c r="Q152" s="34"/>
      <c r="R152" s="35"/>
      <c r="S152" s="34"/>
      <c r="T152" s="35"/>
      <c r="U152" s="34"/>
      <c r="V152" s="34"/>
      <c r="W152" s="36"/>
      <c r="X152" s="36"/>
      <c r="Y152" s="36"/>
      <c r="Z152" s="36"/>
      <c r="AA152" s="36"/>
      <c r="AB152" s="36"/>
      <c r="AC152" s="36"/>
      <c r="AD152" s="36"/>
      <c r="AE152" s="36"/>
      <c r="AF152" s="36"/>
      <c r="AG152" s="36"/>
      <c r="AH152" s="36"/>
      <c r="AI152" s="36"/>
    </row>
    <row r="153" spans="1:35" s="180" customFormat="1" ht="38.25" hidden="1" outlineLevel="2" x14ac:dyDescent="0.2">
      <c r="A153" s="31" t="s">
        <v>360</v>
      </c>
      <c r="B153" s="28" t="s">
        <v>361</v>
      </c>
      <c r="C153" s="89" t="s">
        <v>1048</v>
      </c>
      <c r="D153" s="29" t="s">
        <v>362</v>
      </c>
      <c r="E153" s="28" t="s">
        <v>363</v>
      </c>
      <c r="F153" s="30">
        <v>4</v>
      </c>
      <c r="G153" s="28" t="s">
        <v>789</v>
      </c>
      <c r="H153" s="28" t="s">
        <v>241</v>
      </c>
      <c r="I153" s="28" t="s">
        <v>362</v>
      </c>
      <c r="J153" s="28" t="s">
        <v>339</v>
      </c>
      <c r="K153" s="31" t="s">
        <v>823</v>
      </c>
      <c r="L153" s="29" t="s">
        <v>957</v>
      </c>
      <c r="M153" s="32">
        <v>1</v>
      </c>
      <c r="N153" s="33">
        <v>0.35</v>
      </c>
      <c r="O153" s="34">
        <f>M153*N153</f>
        <v>0.35</v>
      </c>
      <c r="P153" s="35" t="s">
        <v>12</v>
      </c>
      <c r="Q153" s="34">
        <f>IF(P153="Y",O153,0)</f>
        <v>0</v>
      </c>
      <c r="R153" s="35" t="s">
        <v>12</v>
      </c>
      <c r="S153" s="34">
        <v>0</v>
      </c>
      <c r="T153" s="35" t="s">
        <v>76</v>
      </c>
      <c r="U153" s="34">
        <v>0.35</v>
      </c>
      <c r="V153" s="34">
        <f>O153+Q153+S153+U153</f>
        <v>0.7</v>
      </c>
      <c r="W153" s="36"/>
      <c r="X153" s="36"/>
      <c r="Y153" s="36"/>
      <c r="Z153" s="36"/>
      <c r="AA153" s="36"/>
      <c r="AB153" s="36"/>
      <c r="AC153" s="36"/>
      <c r="AD153" s="36"/>
      <c r="AE153" s="36"/>
      <c r="AF153" s="36"/>
      <c r="AG153" s="36"/>
      <c r="AH153" s="36"/>
      <c r="AI153" s="36"/>
    </row>
    <row r="154" spans="1:35" s="213" customFormat="1" outlineLevel="1" collapsed="1" x14ac:dyDescent="0.2">
      <c r="A154" s="199"/>
      <c r="B154" s="200"/>
      <c r="C154" s="227" t="s">
        <v>1122</v>
      </c>
      <c r="D154" s="201" t="s">
        <v>362</v>
      </c>
      <c r="E154" s="200"/>
      <c r="F154" s="202"/>
      <c r="G154" s="200"/>
      <c r="H154" s="200"/>
      <c r="I154" s="200"/>
      <c r="J154" s="200"/>
      <c r="K154" s="199"/>
      <c r="L154" s="201"/>
      <c r="M154" s="204"/>
      <c r="N154" s="197">
        <v>0.35</v>
      </c>
      <c r="O154" s="198"/>
      <c r="P154" s="205"/>
      <c r="Q154" s="198"/>
      <c r="R154" s="205"/>
      <c r="S154" s="198"/>
      <c r="T154" s="205"/>
      <c r="U154" s="198"/>
      <c r="V154" s="198"/>
      <c r="W154" s="206"/>
      <c r="X154" s="206"/>
      <c r="Y154" s="206"/>
      <c r="Z154" s="206"/>
      <c r="AA154" s="206"/>
      <c r="AB154" s="206"/>
      <c r="AC154" s="206"/>
      <c r="AD154" s="206"/>
      <c r="AE154" s="206"/>
      <c r="AF154" s="206"/>
      <c r="AG154" s="206"/>
      <c r="AH154" s="206"/>
      <c r="AI154" s="206"/>
    </row>
    <row r="155" spans="1:35" s="180" customFormat="1" ht="25.5" hidden="1" outlineLevel="2" x14ac:dyDescent="0.2">
      <c r="A155" s="31" t="s">
        <v>274</v>
      </c>
      <c r="B155" s="28" t="s">
        <v>275</v>
      </c>
      <c r="C155" s="89" t="s">
        <v>1049</v>
      </c>
      <c r="D155" s="29" t="s">
        <v>276</v>
      </c>
      <c r="E155" s="28" t="s">
        <v>277</v>
      </c>
      <c r="F155" s="30">
        <v>3</v>
      </c>
      <c r="G155" s="28" t="s">
        <v>789</v>
      </c>
      <c r="H155" s="28"/>
      <c r="I155" s="28" t="s">
        <v>276</v>
      </c>
      <c r="J155" s="28"/>
      <c r="K155" s="47" t="s">
        <v>812</v>
      </c>
      <c r="L155" s="29" t="s">
        <v>957</v>
      </c>
      <c r="M155" s="32">
        <v>1</v>
      </c>
      <c r="N155" s="33">
        <v>0.87</v>
      </c>
      <c r="O155" s="34">
        <f>M155*N155</f>
        <v>0.87</v>
      </c>
      <c r="P155" s="35" t="s">
        <v>12</v>
      </c>
      <c r="Q155" s="34">
        <f>IF(P155="Y",O155,0)</f>
        <v>0</v>
      </c>
      <c r="R155" s="35" t="s">
        <v>12</v>
      </c>
      <c r="S155" s="34">
        <v>0</v>
      </c>
      <c r="T155" s="35" t="s">
        <v>76</v>
      </c>
      <c r="U155" s="34">
        <v>0.87</v>
      </c>
      <c r="V155" s="34">
        <f>O155+Q155+S155+U155</f>
        <v>1.74</v>
      </c>
      <c r="W155" s="36"/>
      <c r="X155" s="36"/>
      <c r="Y155" s="36"/>
      <c r="Z155" s="36"/>
      <c r="AA155" s="36"/>
      <c r="AB155" s="36"/>
      <c r="AC155" s="36"/>
      <c r="AD155" s="36"/>
      <c r="AE155" s="36"/>
      <c r="AF155" s="36"/>
      <c r="AG155" s="36"/>
      <c r="AH155" s="36"/>
      <c r="AI155" s="36"/>
    </row>
    <row r="156" spans="1:35" s="213" customFormat="1" outlineLevel="1" collapsed="1" x14ac:dyDescent="0.2">
      <c r="A156" s="199"/>
      <c r="B156" s="200"/>
      <c r="C156" s="227" t="s">
        <v>1123</v>
      </c>
      <c r="D156" s="201" t="s">
        <v>276</v>
      </c>
      <c r="E156" s="200"/>
      <c r="F156" s="202"/>
      <c r="G156" s="200"/>
      <c r="H156" s="200"/>
      <c r="I156" s="200"/>
      <c r="J156" s="200"/>
      <c r="K156" s="203"/>
      <c r="L156" s="201"/>
      <c r="M156" s="204"/>
      <c r="N156" s="197">
        <v>0.87</v>
      </c>
      <c r="O156" s="198"/>
      <c r="P156" s="205"/>
      <c r="Q156" s="198"/>
      <c r="R156" s="205"/>
      <c r="S156" s="198"/>
      <c r="T156" s="205"/>
      <c r="U156" s="198"/>
      <c r="V156" s="198"/>
      <c r="W156" s="206"/>
      <c r="X156" s="206"/>
      <c r="Y156" s="206"/>
      <c r="Z156" s="206"/>
      <c r="AA156" s="206"/>
      <c r="AB156" s="206"/>
      <c r="AC156" s="206"/>
      <c r="AD156" s="206"/>
      <c r="AE156" s="206"/>
      <c r="AF156" s="206"/>
      <c r="AG156" s="206"/>
      <c r="AH156" s="206"/>
      <c r="AI156" s="206"/>
    </row>
    <row r="157" spans="1:35" s="61" customFormat="1" ht="38.25" hidden="1" outlineLevel="2" x14ac:dyDescent="0.2">
      <c r="A157" s="31" t="s">
        <v>402</v>
      </c>
      <c r="B157" s="28" t="s">
        <v>403</v>
      </c>
      <c r="C157" s="89" t="s">
        <v>1050</v>
      </c>
      <c r="D157" s="29" t="s">
        <v>404</v>
      </c>
      <c r="E157" s="28" t="s">
        <v>700</v>
      </c>
      <c r="F157" s="30">
        <v>3</v>
      </c>
      <c r="G157" s="28" t="s">
        <v>789</v>
      </c>
      <c r="H157" s="28" t="s">
        <v>241</v>
      </c>
      <c r="I157" s="28" t="s">
        <v>404</v>
      </c>
      <c r="J157" s="28" t="s">
        <v>339</v>
      </c>
      <c r="K157" s="28" t="s">
        <v>829</v>
      </c>
      <c r="L157" s="29" t="s">
        <v>957</v>
      </c>
      <c r="M157" s="32">
        <v>1</v>
      </c>
      <c r="N157" s="33">
        <v>0.87</v>
      </c>
      <c r="O157" s="34">
        <f>M157*N157</f>
        <v>0.87</v>
      </c>
      <c r="P157" s="35" t="s">
        <v>12</v>
      </c>
      <c r="Q157" s="34">
        <f>IF(P157="Y",O157,0)</f>
        <v>0</v>
      </c>
      <c r="R157" s="35" t="s">
        <v>12</v>
      </c>
      <c r="S157" s="34">
        <v>0</v>
      </c>
      <c r="T157" s="35" t="s">
        <v>76</v>
      </c>
      <c r="U157" s="34">
        <v>0.87</v>
      </c>
      <c r="V157" s="34">
        <f>O157+Q157+S157+U157</f>
        <v>1.74</v>
      </c>
      <c r="W157" s="36"/>
      <c r="X157" s="36"/>
      <c r="Y157" s="36"/>
      <c r="Z157" s="36"/>
      <c r="AA157" s="36"/>
      <c r="AB157" s="36"/>
      <c r="AC157" s="36"/>
      <c r="AD157" s="36"/>
      <c r="AE157" s="36"/>
      <c r="AF157" s="36"/>
      <c r="AG157" s="36"/>
      <c r="AH157" s="36"/>
      <c r="AI157" s="36"/>
    </row>
    <row r="158" spans="1:35" s="214" customFormat="1" outlineLevel="1" collapsed="1" x14ac:dyDescent="0.2">
      <c r="A158" s="199"/>
      <c r="B158" s="200"/>
      <c r="C158" s="227" t="s">
        <v>1124</v>
      </c>
      <c r="D158" s="201" t="s">
        <v>404</v>
      </c>
      <c r="E158" s="200"/>
      <c r="F158" s="202"/>
      <c r="G158" s="200"/>
      <c r="H158" s="200"/>
      <c r="I158" s="200"/>
      <c r="J158" s="200"/>
      <c r="K158" s="200"/>
      <c r="L158" s="201"/>
      <c r="M158" s="204"/>
      <c r="N158" s="197">
        <v>0.87</v>
      </c>
      <c r="O158" s="198"/>
      <c r="P158" s="205"/>
      <c r="Q158" s="198"/>
      <c r="R158" s="205"/>
      <c r="S158" s="198"/>
      <c r="T158" s="205"/>
      <c r="U158" s="198"/>
      <c r="V158" s="198"/>
      <c r="W158" s="206"/>
      <c r="X158" s="206"/>
      <c r="Y158" s="206"/>
      <c r="Z158" s="206"/>
      <c r="AA158" s="206"/>
      <c r="AB158" s="206"/>
      <c r="AC158" s="206"/>
      <c r="AD158" s="206"/>
      <c r="AE158" s="206"/>
      <c r="AF158" s="206"/>
      <c r="AG158" s="206"/>
      <c r="AH158" s="206"/>
      <c r="AI158" s="206"/>
    </row>
    <row r="159" spans="1:35" s="36" customFormat="1" ht="25.5" hidden="1" outlineLevel="2" x14ac:dyDescent="0.2">
      <c r="A159" s="27" t="s">
        <v>446</v>
      </c>
      <c r="B159" s="28" t="s">
        <v>447</v>
      </c>
      <c r="C159" s="89" t="s">
        <v>1051</v>
      </c>
      <c r="D159" s="29" t="s">
        <v>701</v>
      </c>
      <c r="E159" s="28" t="s">
        <v>448</v>
      </c>
      <c r="F159" s="30">
        <v>1</v>
      </c>
      <c r="G159" s="47" t="s">
        <v>789</v>
      </c>
      <c r="H159" s="39" t="s">
        <v>797</v>
      </c>
      <c r="I159" s="28" t="s">
        <v>702</v>
      </c>
      <c r="J159" s="28" t="s">
        <v>667</v>
      </c>
      <c r="K159" s="31">
        <v>404420</v>
      </c>
      <c r="L159" s="29" t="s">
        <v>875</v>
      </c>
      <c r="M159" s="32">
        <v>1</v>
      </c>
      <c r="N159" s="33">
        <v>1</v>
      </c>
      <c r="O159" s="34">
        <f>M159*N159</f>
        <v>1</v>
      </c>
      <c r="P159" s="35" t="s">
        <v>12</v>
      </c>
      <c r="Q159" s="34">
        <f>IF(P159="Y",O159,0)</f>
        <v>0</v>
      </c>
      <c r="R159" s="35" t="s">
        <v>12</v>
      </c>
      <c r="S159" s="34">
        <v>0</v>
      </c>
      <c r="T159" s="35" t="s">
        <v>12</v>
      </c>
      <c r="U159" s="34">
        <v>0</v>
      </c>
      <c r="V159" s="34">
        <f>O159+Q159+S159+U159</f>
        <v>1</v>
      </c>
      <c r="AI159" s="83"/>
    </row>
    <row r="160" spans="1:35" s="36" customFormat="1" outlineLevel="1" collapsed="1" x14ac:dyDescent="0.2">
      <c r="A160" s="27"/>
      <c r="B160" s="28"/>
      <c r="C160" s="116" t="s">
        <v>1125</v>
      </c>
      <c r="D160" s="29"/>
      <c r="E160" s="28"/>
      <c r="F160" s="30"/>
      <c r="G160" s="47"/>
      <c r="H160" s="39"/>
      <c r="I160" s="28"/>
      <c r="J160" s="28"/>
      <c r="K160" s="31"/>
      <c r="L160" s="29"/>
      <c r="M160" s="32"/>
      <c r="N160" s="33">
        <v>1</v>
      </c>
      <c r="O160" s="34"/>
      <c r="P160" s="35"/>
      <c r="Q160" s="34"/>
      <c r="R160" s="35"/>
      <c r="S160" s="34"/>
      <c r="T160" s="35"/>
      <c r="U160" s="34"/>
      <c r="V160" s="34"/>
      <c r="AI160" s="83"/>
    </row>
    <row r="161" spans="1:35" s="36" customFormat="1" ht="38.25" hidden="1" outlineLevel="2" x14ac:dyDescent="0.2">
      <c r="A161" s="31" t="s">
        <v>278</v>
      </c>
      <c r="B161" s="28" t="s">
        <v>279</v>
      </c>
      <c r="C161" s="89" t="s">
        <v>1052</v>
      </c>
      <c r="D161" s="86" t="s">
        <v>280</v>
      </c>
      <c r="E161" s="28" t="s">
        <v>281</v>
      </c>
      <c r="F161" s="30">
        <v>3</v>
      </c>
      <c r="G161" s="47" t="s">
        <v>789</v>
      </c>
      <c r="H161" s="28" t="s">
        <v>241</v>
      </c>
      <c r="I161" s="28" t="s">
        <v>282</v>
      </c>
      <c r="J161" s="28" t="s">
        <v>573</v>
      </c>
      <c r="K161" s="28" t="s">
        <v>813</v>
      </c>
      <c r="L161" s="86" t="s">
        <v>957</v>
      </c>
      <c r="M161" s="32">
        <v>2</v>
      </c>
      <c r="N161" s="33">
        <v>0.34</v>
      </c>
      <c r="O161" s="34">
        <f>M161*N161</f>
        <v>0.68</v>
      </c>
      <c r="P161" s="35" t="s">
        <v>12</v>
      </c>
      <c r="Q161" s="34">
        <f>IF(P161="Y",O161,0)</f>
        <v>0</v>
      </c>
      <c r="R161" s="35" t="s">
        <v>12</v>
      </c>
      <c r="S161" s="34">
        <v>0</v>
      </c>
      <c r="T161" s="35" t="s">
        <v>12</v>
      </c>
      <c r="U161" s="34">
        <v>0</v>
      </c>
      <c r="V161" s="34">
        <f>O161+Q161+S161+U161</f>
        <v>0.68</v>
      </c>
    </row>
    <row r="162" spans="1:35" s="36" customFormat="1" ht="38.25" hidden="1" outlineLevel="2" x14ac:dyDescent="0.2">
      <c r="A162" s="31" t="s">
        <v>424</v>
      </c>
      <c r="B162" s="28" t="s">
        <v>279</v>
      </c>
      <c r="C162" s="89" t="s">
        <v>1052</v>
      </c>
      <c r="D162" s="29" t="s">
        <v>280</v>
      </c>
      <c r="E162" s="28" t="s">
        <v>281</v>
      </c>
      <c r="F162" s="30">
        <v>3</v>
      </c>
      <c r="G162" s="28" t="s">
        <v>789</v>
      </c>
      <c r="H162" s="28" t="s">
        <v>241</v>
      </c>
      <c r="I162" s="28" t="s">
        <v>425</v>
      </c>
      <c r="J162" s="28" t="s">
        <v>283</v>
      </c>
      <c r="K162" s="28" t="s">
        <v>830</v>
      </c>
      <c r="L162" s="29" t="s">
        <v>957</v>
      </c>
      <c r="M162" s="32">
        <v>2</v>
      </c>
      <c r="N162" s="33">
        <v>0.33</v>
      </c>
      <c r="O162" s="34">
        <f>M162*N162</f>
        <v>0.66</v>
      </c>
      <c r="P162" s="35" t="s">
        <v>12</v>
      </c>
      <c r="Q162" s="34">
        <f>IF(P162="Y",O162,0)</f>
        <v>0</v>
      </c>
      <c r="R162" s="35" t="s">
        <v>12</v>
      </c>
      <c r="S162" s="34">
        <v>0</v>
      </c>
      <c r="T162" s="35" t="s">
        <v>12</v>
      </c>
      <c r="U162" s="34">
        <v>0</v>
      </c>
      <c r="V162" s="34">
        <f>O162+Q162+S162+U162</f>
        <v>0.66</v>
      </c>
    </row>
    <row r="163" spans="1:35" s="36" customFormat="1" ht="38.25" hidden="1" outlineLevel="2" x14ac:dyDescent="0.2">
      <c r="A163" s="31" t="s">
        <v>472</v>
      </c>
      <c r="B163" s="28" t="s">
        <v>279</v>
      </c>
      <c r="C163" s="89" t="s">
        <v>1052</v>
      </c>
      <c r="D163" s="29" t="s">
        <v>280</v>
      </c>
      <c r="E163" s="28" t="s">
        <v>281</v>
      </c>
      <c r="F163" s="30">
        <v>3</v>
      </c>
      <c r="G163" s="28" t="s">
        <v>789</v>
      </c>
      <c r="H163" s="28" t="s">
        <v>241</v>
      </c>
      <c r="I163" s="28" t="s">
        <v>280</v>
      </c>
      <c r="J163" s="28" t="s">
        <v>573</v>
      </c>
      <c r="K163" s="28" t="s">
        <v>813</v>
      </c>
      <c r="L163" s="29" t="s">
        <v>957</v>
      </c>
      <c r="M163" s="32">
        <v>2</v>
      </c>
      <c r="N163" s="33">
        <v>0.33</v>
      </c>
      <c r="O163" s="34">
        <f>M163*N163</f>
        <v>0.66</v>
      </c>
      <c r="P163" s="35" t="s">
        <v>12</v>
      </c>
      <c r="Q163" s="34">
        <f>IF(P163="Y",O163,0)</f>
        <v>0</v>
      </c>
      <c r="R163" s="35" t="s">
        <v>12</v>
      </c>
      <c r="S163" s="34">
        <v>0</v>
      </c>
      <c r="T163" s="35" t="s">
        <v>12</v>
      </c>
      <c r="U163" s="34">
        <v>0</v>
      </c>
      <c r="V163" s="34">
        <f>O163+Q163+S163+U163</f>
        <v>0.66</v>
      </c>
    </row>
    <row r="164" spans="1:35" s="36" customFormat="1" ht="38.25" hidden="1" outlineLevel="2" x14ac:dyDescent="0.2">
      <c r="A164" s="31" t="s">
        <v>278</v>
      </c>
      <c r="B164" s="28" t="s">
        <v>284</v>
      </c>
      <c r="C164" s="89" t="s">
        <v>1052</v>
      </c>
      <c r="D164" s="29" t="s">
        <v>280</v>
      </c>
      <c r="E164" s="28" t="s">
        <v>281</v>
      </c>
      <c r="F164" s="30">
        <v>3</v>
      </c>
      <c r="G164" s="28" t="s">
        <v>789</v>
      </c>
      <c r="H164" s="28" t="s">
        <v>241</v>
      </c>
      <c r="I164" s="28" t="s">
        <v>282</v>
      </c>
      <c r="J164" s="28" t="s">
        <v>573</v>
      </c>
      <c r="K164" s="28" t="s">
        <v>813</v>
      </c>
      <c r="L164" s="29" t="s">
        <v>957</v>
      </c>
      <c r="M164" s="32">
        <v>0</v>
      </c>
      <c r="N164" s="33">
        <v>1</v>
      </c>
      <c r="O164" s="34">
        <f>M164*N164</f>
        <v>0</v>
      </c>
      <c r="P164" s="35" t="s">
        <v>12</v>
      </c>
      <c r="Q164" s="34">
        <f>IF(P164="Y",O164,0)</f>
        <v>0</v>
      </c>
      <c r="R164" s="35" t="s">
        <v>12</v>
      </c>
      <c r="S164" s="34">
        <v>0</v>
      </c>
      <c r="T164" s="35" t="s">
        <v>76</v>
      </c>
      <c r="U164" s="34">
        <v>2</v>
      </c>
      <c r="V164" s="34">
        <f>O164+Q164+S164+U164</f>
        <v>2</v>
      </c>
    </row>
    <row r="165" spans="1:35" s="36" customFormat="1" ht="38.25" hidden="1" outlineLevel="2" x14ac:dyDescent="0.2">
      <c r="A165" s="31" t="s">
        <v>703</v>
      </c>
      <c r="B165" s="28" t="s">
        <v>285</v>
      </c>
      <c r="C165" s="89" t="s">
        <v>1052</v>
      </c>
      <c r="D165" s="29" t="s">
        <v>280</v>
      </c>
      <c r="E165" s="28" t="s">
        <v>281</v>
      </c>
      <c r="F165" s="30">
        <v>3</v>
      </c>
      <c r="G165" s="47" t="s">
        <v>789</v>
      </c>
      <c r="H165" s="28" t="s">
        <v>241</v>
      </c>
      <c r="I165" s="28" t="s">
        <v>282</v>
      </c>
      <c r="J165" s="28" t="s">
        <v>704</v>
      </c>
      <c r="K165" s="28" t="s">
        <v>806</v>
      </c>
      <c r="L165" s="29" t="s">
        <v>957</v>
      </c>
      <c r="M165" s="32">
        <v>0</v>
      </c>
      <c r="N165" s="33">
        <v>1</v>
      </c>
      <c r="O165" s="34">
        <f>M165*N165</f>
        <v>0</v>
      </c>
      <c r="P165" s="35" t="s">
        <v>12</v>
      </c>
      <c r="Q165" s="34">
        <f>IF(P165="Y",O165,0)</f>
        <v>0</v>
      </c>
      <c r="R165" s="35" t="s">
        <v>12</v>
      </c>
      <c r="S165" s="34">
        <v>0</v>
      </c>
      <c r="T165" s="35" t="s">
        <v>76</v>
      </c>
      <c r="U165" s="34">
        <v>2</v>
      </c>
      <c r="V165" s="34">
        <f>O165+Q165+S165+U165</f>
        <v>2</v>
      </c>
    </row>
    <row r="166" spans="1:35" s="248" customFormat="1" outlineLevel="1" collapsed="1" x14ac:dyDescent="0.2">
      <c r="A166" s="237"/>
      <c r="B166" s="238"/>
      <c r="C166" s="239" t="s">
        <v>1126</v>
      </c>
      <c r="D166" s="240"/>
      <c r="E166" s="238"/>
      <c r="F166" s="241"/>
      <c r="G166" s="238"/>
      <c r="H166" s="238"/>
      <c r="I166" s="238"/>
      <c r="J166" s="238"/>
      <c r="K166" s="242"/>
      <c r="L166" s="240"/>
      <c r="M166" s="243"/>
      <c r="N166" s="244">
        <v>3</v>
      </c>
      <c r="O166" s="245"/>
      <c r="P166" s="246"/>
      <c r="Q166" s="245"/>
      <c r="R166" s="246"/>
      <c r="S166" s="245"/>
      <c r="T166" s="246"/>
      <c r="U166" s="245"/>
      <c r="V166" s="245"/>
      <c r="W166" s="247"/>
      <c r="X166" s="247"/>
      <c r="Y166" s="247"/>
      <c r="Z166" s="247"/>
      <c r="AA166" s="247"/>
      <c r="AB166" s="247"/>
      <c r="AC166" s="247"/>
      <c r="AD166" s="247"/>
      <c r="AE166" s="247"/>
      <c r="AF166" s="247"/>
      <c r="AG166" s="247"/>
      <c r="AH166" s="247"/>
    </row>
    <row r="167" spans="1:35" s="36" customFormat="1" ht="25.5" hidden="1" outlineLevel="2" x14ac:dyDescent="0.2">
      <c r="A167" s="27" t="s">
        <v>163</v>
      </c>
      <c r="B167" s="28" t="s">
        <v>164</v>
      </c>
      <c r="C167" s="89" t="s">
        <v>1053</v>
      </c>
      <c r="D167" s="29" t="s">
        <v>165</v>
      </c>
      <c r="E167" s="28" t="s">
        <v>166</v>
      </c>
      <c r="F167" s="30">
        <v>3</v>
      </c>
      <c r="G167" s="28" t="s">
        <v>135</v>
      </c>
      <c r="H167" s="28" t="s">
        <v>602</v>
      </c>
      <c r="I167" s="28" t="s">
        <v>705</v>
      </c>
      <c r="J167" s="28" t="s">
        <v>137</v>
      </c>
      <c r="K167" s="28">
        <v>503201</v>
      </c>
      <c r="L167" s="29" t="s">
        <v>875</v>
      </c>
      <c r="M167" s="32">
        <v>1</v>
      </c>
      <c r="N167" s="33">
        <v>1</v>
      </c>
      <c r="O167" s="34">
        <f>M167*N167</f>
        <v>1</v>
      </c>
      <c r="P167" s="35" t="s">
        <v>12</v>
      </c>
      <c r="Q167" s="34">
        <f>IF(P167="Y",O167,0)</f>
        <v>0</v>
      </c>
      <c r="R167" s="35" t="s">
        <v>12</v>
      </c>
      <c r="S167" s="34">
        <v>0</v>
      </c>
      <c r="T167" s="35" t="s">
        <v>12</v>
      </c>
      <c r="U167" s="34">
        <v>0</v>
      </c>
      <c r="V167" s="34">
        <f>O167+Q167+S167+U167</f>
        <v>1</v>
      </c>
    </row>
    <row r="168" spans="1:35" s="36" customFormat="1" outlineLevel="1" collapsed="1" x14ac:dyDescent="0.2">
      <c r="A168" s="27"/>
      <c r="B168" s="28"/>
      <c r="C168" s="116" t="s">
        <v>1127</v>
      </c>
      <c r="D168" s="29"/>
      <c r="E168" s="28"/>
      <c r="F168" s="30"/>
      <c r="G168" s="28"/>
      <c r="H168" s="28"/>
      <c r="I168" s="28"/>
      <c r="J168" s="28"/>
      <c r="K168" s="28"/>
      <c r="L168" s="29"/>
      <c r="M168" s="32"/>
      <c r="N168" s="33">
        <v>1</v>
      </c>
      <c r="O168" s="34"/>
      <c r="P168" s="35"/>
      <c r="Q168" s="34"/>
      <c r="R168" s="35"/>
      <c r="S168" s="34"/>
      <c r="T168" s="35"/>
      <c r="U168" s="34"/>
      <c r="V168" s="34"/>
    </row>
    <row r="169" spans="1:35" s="83" customFormat="1" hidden="1" outlineLevel="2" x14ac:dyDescent="0.2">
      <c r="A169" s="27" t="s">
        <v>110</v>
      </c>
      <c r="B169" s="28" t="s">
        <v>97</v>
      </c>
      <c r="C169" s="89" t="s">
        <v>1054</v>
      </c>
      <c r="D169" s="29" t="s">
        <v>111</v>
      </c>
      <c r="E169" s="28" t="s">
        <v>98</v>
      </c>
      <c r="F169" s="30">
        <v>1</v>
      </c>
      <c r="G169" s="28" t="s">
        <v>66</v>
      </c>
      <c r="H169" s="28" t="s">
        <v>641</v>
      </c>
      <c r="I169" s="28" t="s">
        <v>112</v>
      </c>
      <c r="J169" s="28" t="s">
        <v>643</v>
      </c>
      <c r="K169" s="28" t="s">
        <v>113</v>
      </c>
      <c r="L169" s="29" t="s">
        <v>875</v>
      </c>
      <c r="M169" s="32">
        <v>1</v>
      </c>
      <c r="N169" s="33">
        <v>0.5</v>
      </c>
      <c r="O169" s="34">
        <f>M169*N169</f>
        <v>0.5</v>
      </c>
      <c r="P169" s="35" t="s">
        <v>76</v>
      </c>
      <c r="Q169" s="34">
        <f>IF(P169="Y",O169,0)</f>
        <v>0.5</v>
      </c>
      <c r="R169" s="35" t="s">
        <v>12</v>
      </c>
      <c r="S169" s="34">
        <v>0</v>
      </c>
      <c r="T169" s="35" t="s">
        <v>12</v>
      </c>
      <c r="U169" s="34">
        <v>0</v>
      </c>
      <c r="V169" s="34">
        <f>O169+Q169+S169+U169</f>
        <v>1</v>
      </c>
      <c r="W169" s="36"/>
      <c r="X169" s="36"/>
      <c r="Y169" s="36"/>
      <c r="Z169" s="36"/>
      <c r="AA169" s="36"/>
      <c r="AB169" s="36"/>
      <c r="AC169" s="36"/>
      <c r="AD169" s="36"/>
      <c r="AE169" s="36"/>
      <c r="AF169" s="36"/>
      <c r="AG169" s="36"/>
      <c r="AH169" s="36"/>
      <c r="AI169" s="36"/>
    </row>
    <row r="170" spans="1:35" s="36" customFormat="1" ht="38.25" hidden="1" outlineLevel="2" x14ac:dyDescent="0.2">
      <c r="A170" s="27" t="s">
        <v>96</v>
      </c>
      <c r="B170" s="39" t="s">
        <v>97</v>
      </c>
      <c r="C170" s="89" t="s">
        <v>1054</v>
      </c>
      <c r="D170" s="29" t="s">
        <v>111</v>
      </c>
      <c r="E170" s="28" t="s">
        <v>98</v>
      </c>
      <c r="F170" s="30">
        <v>1</v>
      </c>
      <c r="G170" s="28" t="s">
        <v>66</v>
      </c>
      <c r="H170" s="28" t="s">
        <v>641</v>
      </c>
      <c r="I170" s="28" t="s">
        <v>706</v>
      </c>
      <c r="J170" s="28" t="s">
        <v>643</v>
      </c>
      <c r="K170" s="28" t="s">
        <v>99</v>
      </c>
      <c r="L170" s="29" t="s">
        <v>875</v>
      </c>
      <c r="M170" s="32">
        <v>1</v>
      </c>
      <c r="N170" s="33">
        <v>0.5</v>
      </c>
      <c r="O170" s="34">
        <f>M170*N170</f>
        <v>0.5</v>
      </c>
      <c r="P170" s="35" t="s">
        <v>76</v>
      </c>
      <c r="Q170" s="34">
        <f>IF(P170="Y",O170,0)</f>
        <v>0.5</v>
      </c>
      <c r="R170" s="35" t="s">
        <v>12</v>
      </c>
      <c r="S170" s="34">
        <v>0</v>
      </c>
      <c r="T170" s="35" t="s">
        <v>12</v>
      </c>
      <c r="U170" s="34">
        <v>0</v>
      </c>
      <c r="V170" s="34">
        <f>O170+Q170+S170+U170</f>
        <v>1</v>
      </c>
    </row>
    <row r="171" spans="1:35" s="36" customFormat="1" outlineLevel="1" collapsed="1" x14ac:dyDescent="0.2">
      <c r="A171" s="27"/>
      <c r="B171" s="39"/>
      <c r="C171" s="116" t="s">
        <v>1128</v>
      </c>
      <c r="D171" s="29"/>
      <c r="E171" s="28"/>
      <c r="F171" s="30"/>
      <c r="G171" s="28"/>
      <c r="H171" s="28"/>
      <c r="I171" s="28"/>
      <c r="J171" s="28"/>
      <c r="K171" s="28"/>
      <c r="L171" s="29"/>
      <c r="M171" s="32"/>
      <c r="N171" s="33">
        <v>1</v>
      </c>
      <c r="O171" s="34"/>
      <c r="P171" s="35"/>
      <c r="Q171" s="34"/>
      <c r="R171" s="35"/>
      <c r="S171" s="34"/>
      <c r="T171" s="35"/>
      <c r="U171" s="34"/>
      <c r="V171" s="34"/>
    </row>
    <row r="172" spans="1:35" s="36" customFormat="1" hidden="1" outlineLevel="2" x14ac:dyDescent="0.2">
      <c r="A172" s="31" t="s">
        <v>220</v>
      </c>
      <c r="B172" s="28" t="s">
        <v>221</v>
      </c>
      <c r="C172" s="89" t="s">
        <v>1055</v>
      </c>
      <c r="D172" s="29" t="s">
        <v>222</v>
      </c>
      <c r="E172" s="28" t="s">
        <v>223</v>
      </c>
      <c r="F172" s="30">
        <v>1</v>
      </c>
      <c r="G172" s="28" t="s">
        <v>200</v>
      </c>
      <c r="H172" s="28" t="s">
        <v>159</v>
      </c>
      <c r="I172" s="28" t="s">
        <v>224</v>
      </c>
      <c r="J172" s="28" t="s">
        <v>225</v>
      </c>
      <c r="K172" s="31">
        <v>908000</v>
      </c>
      <c r="L172" s="29" t="s">
        <v>875</v>
      </c>
      <c r="M172" s="32">
        <v>1</v>
      </c>
      <c r="N172" s="33">
        <v>1</v>
      </c>
      <c r="O172" s="34">
        <f>M172*N172</f>
        <v>1</v>
      </c>
      <c r="P172" s="35" t="s">
        <v>12</v>
      </c>
      <c r="Q172" s="34">
        <f>IF(P172="Y",O172,0)</f>
        <v>0</v>
      </c>
      <c r="R172" s="35" t="s">
        <v>12</v>
      </c>
      <c r="S172" s="34">
        <v>0</v>
      </c>
      <c r="T172" s="35" t="s">
        <v>12</v>
      </c>
      <c r="U172" s="34">
        <v>0</v>
      </c>
      <c r="V172" s="34">
        <f>O172+Q172+S172+U172</f>
        <v>1</v>
      </c>
    </row>
    <row r="173" spans="1:35" s="36" customFormat="1" outlineLevel="1" collapsed="1" x14ac:dyDescent="0.2">
      <c r="A173" s="31"/>
      <c r="B173" s="28"/>
      <c r="C173" s="116" t="s">
        <v>1129</v>
      </c>
      <c r="D173" s="29"/>
      <c r="E173" s="28"/>
      <c r="F173" s="30"/>
      <c r="G173" s="28"/>
      <c r="H173" s="28"/>
      <c r="I173" s="28"/>
      <c r="J173" s="28"/>
      <c r="K173" s="31"/>
      <c r="L173" s="29"/>
      <c r="M173" s="32"/>
      <c r="N173" s="33">
        <v>1</v>
      </c>
      <c r="O173" s="34"/>
      <c r="P173" s="35"/>
      <c r="Q173" s="34"/>
      <c r="R173" s="35"/>
      <c r="S173" s="34"/>
      <c r="T173" s="35"/>
      <c r="U173" s="34"/>
      <c r="V173" s="34"/>
    </row>
    <row r="174" spans="1:35" s="36" customFormat="1" ht="25.5" hidden="1" outlineLevel="2" x14ac:dyDescent="0.2">
      <c r="A174" s="27" t="s">
        <v>325</v>
      </c>
      <c r="B174" s="28" t="s">
        <v>326</v>
      </c>
      <c r="C174" s="89" t="s">
        <v>1056</v>
      </c>
      <c r="D174" s="29" t="s">
        <v>327</v>
      </c>
      <c r="E174" s="28" t="s">
        <v>328</v>
      </c>
      <c r="F174" s="30">
        <v>1</v>
      </c>
      <c r="G174" s="28" t="s">
        <v>789</v>
      </c>
      <c r="H174" s="39" t="s">
        <v>797</v>
      </c>
      <c r="I174" s="28" t="s">
        <v>329</v>
      </c>
      <c r="J174" s="28" t="s">
        <v>707</v>
      </c>
      <c r="K174" s="28">
        <v>403500</v>
      </c>
      <c r="L174" s="29" t="s">
        <v>875</v>
      </c>
      <c r="M174" s="32">
        <v>2</v>
      </c>
      <c r="N174" s="33">
        <v>0.5</v>
      </c>
      <c r="O174" s="34">
        <f>M174*N174</f>
        <v>1</v>
      </c>
      <c r="P174" s="35" t="s">
        <v>12</v>
      </c>
      <c r="Q174" s="34">
        <f>IF(P174="Y",O174,0)</f>
        <v>0</v>
      </c>
      <c r="R174" s="35" t="s">
        <v>12</v>
      </c>
      <c r="S174" s="34">
        <v>0</v>
      </c>
      <c r="T174" s="35" t="s">
        <v>12</v>
      </c>
      <c r="U174" s="34">
        <v>0</v>
      </c>
      <c r="V174" s="34">
        <f>O174+Q174+S174+U174</f>
        <v>1</v>
      </c>
    </row>
    <row r="175" spans="1:35" s="84" customFormat="1" ht="38.25" hidden="1" outlineLevel="2" x14ac:dyDescent="0.2">
      <c r="A175" s="31" t="s">
        <v>459</v>
      </c>
      <c r="B175" s="28" t="s">
        <v>326</v>
      </c>
      <c r="C175" s="89" t="s">
        <v>1056</v>
      </c>
      <c r="D175" s="29" t="s">
        <v>327</v>
      </c>
      <c r="E175" s="28" t="s">
        <v>328</v>
      </c>
      <c r="F175" s="30">
        <v>1</v>
      </c>
      <c r="G175" s="28" t="s">
        <v>789</v>
      </c>
      <c r="H175" s="28" t="s">
        <v>241</v>
      </c>
      <c r="I175" s="28" t="s">
        <v>460</v>
      </c>
      <c r="J175" s="28" t="s">
        <v>243</v>
      </c>
      <c r="K175" s="31">
        <v>406550</v>
      </c>
      <c r="L175" s="29" t="s">
        <v>957</v>
      </c>
      <c r="M175" s="32">
        <v>2</v>
      </c>
      <c r="N175" s="33">
        <v>0.5</v>
      </c>
      <c r="O175" s="34">
        <f>M175*N175</f>
        <v>1</v>
      </c>
      <c r="P175" s="35" t="s">
        <v>12</v>
      </c>
      <c r="Q175" s="34">
        <f>IF(P175="Y",O175,0)</f>
        <v>0</v>
      </c>
      <c r="R175" s="35" t="s">
        <v>12</v>
      </c>
      <c r="S175" s="34">
        <v>0</v>
      </c>
      <c r="T175" s="35" t="s">
        <v>12</v>
      </c>
      <c r="U175" s="34">
        <v>0</v>
      </c>
      <c r="V175" s="34">
        <f>O175+Q175+S175+U175</f>
        <v>1</v>
      </c>
      <c r="W175" s="36"/>
      <c r="X175" s="36"/>
      <c r="Y175" s="36"/>
      <c r="Z175" s="36"/>
      <c r="AA175" s="36"/>
      <c r="AB175" s="36"/>
      <c r="AC175" s="36"/>
      <c r="AD175" s="36"/>
      <c r="AE175" s="36"/>
      <c r="AF175" s="36"/>
      <c r="AG175" s="36"/>
      <c r="AH175" s="36"/>
      <c r="AI175" s="36"/>
    </row>
    <row r="176" spans="1:35" s="36" customFormat="1" ht="38.25" hidden="1" outlineLevel="2" x14ac:dyDescent="0.2">
      <c r="A176" s="31" t="s">
        <v>397</v>
      </c>
      <c r="B176" s="28" t="s">
        <v>400</v>
      </c>
      <c r="C176" s="89" t="s">
        <v>1056</v>
      </c>
      <c r="D176" s="29" t="s">
        <v>327</v>
      </c>
      <c r="E176" s="28" t="s">
        <v>328</v>
      </c>
      <c r="F176" s="30">
        <v>1</v>
      </c>
      <c r="G176" s="47" t="s">
        <v>789</v>
      </c>
      <c r="H176" s="28" t="s">
        <v>241</v>
      </c>
      <c r="I176" s="28" t="s">
        <v>399</v>
      </c>
      <c r="J176" s="28" t="s">
        <v>571</v>
      </c>
      <c r="K176" s="28" t="s">
        <v>828</v>
      </c>
      <c r="L176" s="29" t="s">
        <v>957</v>
      </c>
      <c r="M176" s="32">
        <v>2</v>
      </c>
      <c r="N176" s="33">
        <v>1</v>
      </c>
      <c r="O176" s="34">
        <f>M176*N176</f>
        <v>2</v>
      </c>
      <c r="P176" s="35" t="s">
        <v>12</v>
      </c>
      <c r="Q176" s="34">
        <f>IF(P176="Y",O176,0)</f>
        <v>0</v>
      </c>
      <c r="R176" s="35" t="s">
        <v>12</v>
      </c>
      <c r="S176" s="34">
        <v>0</v>
      </c>
      <c r="T176" s="35" t="s">
        <v>12</v>
      </c>
      <c r="U176" s="34">
        <v>0</v>
      </c>
      <c r="V176" s="34">
        <f>O176+Q176+S176+U176</f>
        <v>2</v>
      </c>
    </row>
    <row r="177" spans="1:35" s="36" customFormat="1" ht="38.25" hidden="1" outlineLevel="2" x14ac:dyDescent="0.2">
      <c r="A177" s="31" t="s">
        <v>708</v>
      </c>
      <c r="B177" s="28" t="s">
        <v>398</v>
      </c>
      <c r="C177" s="89" t="s">
        <v>1056</v>
      </c>
      <c r="D177" s="29" t="s">
        <v>327</v>
      </c>
      <c r="E177" s="28" t="s">
        <v>328</v>
      </c>
      <c r="F177" s="30">
        <v>1</v>
      </c>
      <c r="G177" s="28" t="s">
        <v>789</v>
      </c>
      <c r="H177" s="28" t="s">
        <v>241</v>
      </c>
      <c r="I177" s="28" t="s">
        <v>399</v>
      </c>
      <c r="J177" s="28" t="s">
        <v>704</v>
      </c>
      <c r="K177" s="28" t="s">
        <v>807</v>
      </c>
      <c r="L177" s="29" t="s">
        <v>957</v>
      </c>
      <c r="M177" s="32">
        <v>2</v>
      </c>
      <c r="N177" s="33">
        <v>1</v>
      </c>
      <c r="O177" s="34">
        <f>M177*N177</f>
        <v>2</v>
      </c>
      <c r="P177" s="35" t="s">
        <v>12</v>
      </c>
      <c r="Q177" s="34">
        <f>IF(P177="Y",O177,0)</f>
        <v>0</v>
      </c>
      <c r="R177" s="35" t="s">
        <v>12</v>
      </c>
      <c r="S177" s="34">
        <v>0</v>
      </c>
      <c r="T177" s="35" t="s">
        <v>12</v>
      </c>
      <c r="U177" s="34">
        <v>0</v>
      </c>
      <c r="V177" s="34">
        <f>O177+Q177+S177+U177</f>
        <v>2</v>
      </c>
    </row>
    <row r="178" spans="1:35" s="248" customFormat="1" outlineLevel="1" collapsed="1" x14ac:dyDescent="0.2">
      <c r="A178" s="237"/>
      <c r="B178" s="238"/>
      <c r="C178" s="239" t="s">
        <v>1130</v>
      </c>
      <c r="D178" s="240"/>
      <c r="E178" s="238"/>
      <c r="F178" s="241"/>
      <c r="G178" s="238"/>
      <c r="H178" s="238"/>
      <c r="I178" s="238"/>
      <c r="J178" s="238"/>
      <c r="K178" s="242"/>
      <c r="L178" s="240"/>
      <c r="M178" s="243"/>
      <c r="N178" s="244">
        <v>3</v>
      </c>
      <c r="O178" s="245"/>
      <c r="P178" s="246"/>
      <c r="Q178" s="245"/>
      <c r="R178" s="246"/>
      <c r="S178" s="245"/>
      <c r="T178" s="246"/>
      <c r="U178" s="245"/>
      <c r="V178" s="245"/>
      <c r="W178" s="247"/>
      <c r="X178" s="247"/>
      <c r="Y178" s="247"/>
      <c r="Z178" s="247"/>
      <c r="AA178" s="247"/>
      <c r="AB178" s="247"/>
      <c r="AC178" s="247"/>
      <c r="AD178" s="247"/>
      <c r="AE178" s="247"/>
      <c r="AF178" s="247"/>
      <c r="AG178" s="247"/>
      <c r="AH178" s="247"/>
    </row>
    <row r="179" spans="1:35" s="36" customFormat="1" ht="38.25" hidden="1" outlineLevel="2" x14ac:dyDescent="0.2">
      <c r="A179" s="161" t="s">
        <v>42</v>
      </c>
      <c r="B179" s="152" t="s">
        <v>43</v>
      </c>
      <c r="C179" s="89" t="s">
        <v>1057</v>
      </c>
      <c r="D179" s="153" t="s">
        <v>44</v>
      </c>
      <c r="E179" s="152" t="s">
        <v>45</v>
      </c>
      <c r="F179" s="159">
        <v>3</v>
      </c>
      <c r="G179" s="152" t="s">
        <v>40</v>
      </c>
      <c r="H179" s="152" t="s">
        <v>46</v>
      </c>
      <c r="I179" s="152" t="s">
        <v>47</v>
      </c>
      <c r="J179" s="152" t="s">
        <v>48</v>
      </c>
      <c r="K179" s="152">
        <v>904100</v>
      </c>
      <c r="L179" s="153" t="s">
        <v>875</v>
      </c>
      <c r="M179" s="52">
        <v>2</v>
      </c>
      <c r="N179" s="53">
        <v>0.33329999999999999</v>
      </c>
      <c r="O179" s="156">
        <f>M179*N179</f>
        <v>0.66659999999999997</v>
      </c>
      <c r="P179" s="157" t="s">
        <v>12</v>
      </c>
      <c r="Q179" s="156">
        <f>IF(P179="Y",O179,0)</f>
        <v>0</v>
      </c>
      <c r="R179" s="157" t="s">
        <v>12</v>
      </c>
      <c r="S179" s="156">
        <v>0</v>
      </c>
      <c r="T179" s="157" t="s">
        <v>12</v>
      </c>
      <c r="U179" s="156">
        <v>0</v>
      </c>
      <c r="V179" s="156">
        <f>O179+Q179+S179+U179</f>
        <v>0.66659999999999997</v>
      </c>
      <c r="W179" s="158"/>
      <c r="X179" s="158"/>
      <c r="Y179" s="158"/>
      <c r="Z179" s="158"/>
      <c r="AA179" s="158"/>
      <c r="AB179" s="158"/>
      <c r="AC179" s="158"/>
      <c r="AD179" s="158"/>
      <c r="AE179" s="158"/>
      <c r="AF179" s="158"/>
      <c r="AG179" s="158"/>
      <c r="AH179" s="158"/>
      <c r="AI179" s="158"/>
    </row>
    <row r="180" spans="1:35" s="36" customFormat="1" ht="25.5" hidden="1" outlineLevel="2" x14ac:dyDescent="0.2">
      <c r="A180" s="161" t="s">
        <v>49</v>
      </c>
      <c r="B180" s="152" t="s">
        <v>43</v>
      </c>
      <c r="C180" s="89" t="s">
        <v>1057</v>
      </c>
      <c r="D180" s="153" t="s">
        <v>44</v>
      </c>
      <c r="E180" s="152" t="s">
        <v>45</v>
      </c>
      <c r="F180" s="159">
        <v>3</v>
      </c>
      <c r="G180" s="152" t="s">
        <v>40</v>
      </c>
      <c r="H180" s="152" t="s">
        <v>50</v>
      </c>
      <c r="I180" s="152" t="s">
        <v>51</v>
      </c>
      <c r="J180" s="152" t="s">
        <v>52</v>
      </c>
      <c r="K180" s="152">
        <v>902211</v>
      </c>
      <c r="L180" s="153" t="s">
        <v>875</v>
      </c>
      <c r="M180" s="52">
        <v>2</v>
      </c>
      <c r="N180" s="53">
        <v>0.33339999999999997</v>
      </c>
      <c r="O180" s="156">
        <f>M180*N180</f>
        <v>0.66679999999999995</v>
      </c>
      <c r="P180" s="157" t="s">
        <v>12</v>
      </c>
      <c r="Q180" s="156">
        <f>IF(P180="Y",O180,0)</f>
        <v>0</v>
      </c>
      <c r="R180" s="157" t="s">
        <v>12</v>
      </c>
      <c r="S180" s="156">
        <v>0</v>
      </c>
      <c r="T180" s="157" t="s">
        <v>12</v>
      </c>
      <c r="U180" s="156">
        <v>0</v>
      </c>
      <c r="V180" s="156">
        <f>O180+Q180+S180+U180</f>
        <v>0.66679999999999995</v>
      </c>
      <c r="W180" s="158"/>
      <c r="X180" s="158"/>
      <c r="Y180" s="158"/>
      <c r="Z180" s="158"/>
      <c r="AA180" s="158"/>
      <c r="AB180" s="158"/>
      <c r="AC180" s="158"/>
      <c r="AD180" s="158"/>
      <c r="AE180" s="158"/>
      <c r="AF180" s="158"/>
      <c r="AG180" s="158"/>
      <c r="AH180" s="158"/>
      <c r="AI180" s="158"/>
    </row>
    <row r="181" spans="1:35" s="36" customFormat="1" ht="25.5" hidden="1" outlineLevel="2" x14ac:dyDescent="0.2">
      <c r="A181" s="151" t="s">
        <v>210</v>
      </c>
      <c r="B181" s="152" t="s">
        <v>43</v>
      </c>
      <c r="C181" s="89" t="s">
        <v>1057</v>
      </c>
      <c r="D181" s="153" t="s">
        <v>44</v>
      </c>
      <c r="E181" s="152" t="s">
        <v>45</v>
      </c>
      <c r="F181" s="159">
        <v>3</v>
      </c>
      <c r="G181" s="152" t="s">
        <v>200</v>
      </c>
      <c r="H181" s="152" t="s">
        <v>159</v>
      </c>
      <c r="I181" s="152" t="s">
        <v>201</v>
      </c>
      <c r="J181" s="152" t="s">
        <v>211</v>
      </c>
      <c r="K181" s="162">
        <v>905120</v>
      </c>
      <c r="L181" s="39" t="s">
        <v>910</v>
      </c>
      <c r="M181" s="76">
        <v>2</v>
      </c>
      <c r="N181" s="53">
        <v>0.33329999999999999</v>
      </c>
      <c r="O181" s="156">
        <f>M181*N181</f>
        <v>0.66659999999999997</v>
      </c>
      <c r="P181" s="157" t="s">
        <v>12</v>
      </c>
      <c r="Q181" s="156">
        <f>IF(P181="Y",O181,0)</f>
        <v>0</v>
      </c>
      <c r="R181" s="157" t="s">
        <v>12</v>
      </c>
      <c r="S181" s="156">
        <v>0</v>
      </c>
      <c r="T181" s="157" t="s">
        <v>12</v>
      </c>
      <c r="U181" s="156">
        <v>0</v>
      </c>
      <c r="V181" s="156">
        <f>O181+Q181+S181+U181</f>
        <v>0.66659999999999997</v>
      </c>
      <c r="W181" s="158"/>
      <c r="X181" s="158"/>
      <c r="Y181" s="158"/>
      <c r="Z181" s="158"/>
      <c r="AA181" s="158"/>
      <c r="AB181" s="158"/>
      <c r="AC181" s="158"/>
      <c r="AD181" s="158"/>
      <c r="AE181" s="158"/>
      <c r="AF181" s="158"/>
      <c r="AG181" s="158"/>
      <c r="AH181" s="158"/>
      <c r="AI181" s="158"/>
    </row>
    <row r="182" spans="1:35" s="36" customFormat="1" ht="38.25" hidden="1" outlineLevel="2" x14ac:dyDescent="0.2">
      <c r="A182" s="31" t="s">
        <v>54</v>
      </c>
      <c r="B182" s="28" t="s">
        <v>709</v>
      </c>
      <c r="C182" s="89" t="s">
        <v>1057</v>
      </c>
      <c r="D182" s="29" t="s">
        <v>44</v>
      </c>
      <c r="E182" s="28" t="s">
        <v>45</v>
      </c>
      <c r="F182" s="30">
        <v>3</v>
      </c>
      <c r="G182" s="47" t="s">
        <v>40</v>
      </c>
      <c r="H182" s="28" t="s">
        <v>710</v>
      </c>
      <c r="I182" s="28" t="s">
        <v>710</v>
      </c>
      <c r="J182" s="28" t="s">
        <v>48</v>
      </c>
      <c r="K182" s="28">
        <v>904500</v>
      </c>
      <c r="L182" s="29" t="s">
        <v>875</v>
      </c>
      <c r="M182" s="32">
        <v>2</v>
      </c>
      <c r="N182" s="33">
        <v>1</v>
      </c>
      <c r="O182" s="34">
        <f>M182*N182</f>
        <v>2</v>
      </c>
      <c r="P182" s="35" t="s">
        <v>12</v>
      </c>
      <c r="Q182" s="34">
        <f>IF(P182="Y",O182,0)</f>
        <v>0</v>
      </c>
      <c r="R182" s="35" t="s">
        <v>12</v>
      </c>
      <c r="S182" s="34">
        <v>0</v>
      </c>
      <c r="T182" s="35" t="s">
        <v>12</v>
      </c>
      <c r="U182" s="34">
        <v>0</v>
      </c>
      <c r="V182" s="34">
        <f>O182+Q182+S182+U182</f>
        <v>2</v>
      </c>
    </row>
    <row r="183" spans="1:35" s="260" customFormat="1" outlineLevel="1" collapsed="1" x14ac:dyDescent="0.2">
      <c r="A183" s="249"/>
      <c r="B183" s="250"/>
      <c r="C183" s="251" t="s">
        <v>1131</v>
      </c>
      <c r="D183" s="252"/>
      <c r="E183" s="250"/>
      <c r="F183" s="253"/>
      <c r="G183" s="250"/>
      <c r="H183" s="250"/>
      <c r="I183" s="250"/>
      <c r="J183" s="250"/>
      <c r="K183" s="254"/>
      <c r="L183" s="252"/>
      <c r="M183" s="255"/>
      <c r="N183" s="256">
        <v>2</v>
      </c>
      <c r="O183" s="257"/>
      <c r="P183" s="258"/>
      <c r="Q183" s="257"/>
      <c r="R183" s="258"/>
      <c r="S183" s="257"/>
      <c r="T183" s="258"/>
      <c r="U183" s="257"/>
      <c r="V183" s="257"/>
      <c r="W183" s="259"/>
      <c r="X183" s="259"/>
      <c r="Y183" s="259"/>
      <c r="Z183" s="259"/>
      <c r="AA183" s="259"/>
      <c r="AB183" s="259"/>
      <c r="AC183" s="259"/>
      <c r="AD183" s="259"/>
      <c r="AE183" s="259"/>
      <c r="AF183" s="259"/>
      <c r="AG183" s="259"/>
      <c r="AH183" s="259"/>
    </row>
    <row r="184" spans="1:35" s="36" customFormat="1" ht="38.25" hidden="1" outlineLevel="2" x14ac:dyDescent="0.2">
      <c r="A184" s="31" t="s">
        <v>340</v>
      </c>
      <c r="B184" s="28" t="s">
        <v>341</v>
      </c>
      <c r="C184" s="89" t="s">
        <v>1058</v>
      </c>
      <c r="D184" s="29" t="s">
        <v>342</v>
      </c>
      <c r="E184" s="28" t="s">
        <v>343</v>
      </c>
      <c r="F184" s="30">
        <v>1</v>
      </c>
      <c r="G184" s="28" t="s">
        <v>789</v>
      </c>
      <c r="H184" s="28" t="s">
        <v>241</v>
      </c>
      <c r="I184" s="28" t="s">
        <v>342</v>
      </c>
      <c r="J184" s="28" t="s">
        <v>339</v>
      </c>
      <c r="K184" s="31" t="s">
        <v>818</v>
      </c>
      <c r="L184" s="29" t="s">
        <v>957</v>
      </c>
      <c r="M184" s="32">
        <v>1</v>
      </c>
      <c r="N184" s="33">
        <v>0.87</v>
      </c>
      <c r="O184" s="34">
        <f>M184*N184</f>
        <v>0.87</v>
      </c>
      <c r="P184" s="35" t="s">
        <v>12</v>
      </c>
      <c r="Q184" s="34">
        <f>IF(P184="Y",O184,0)</f>
        <v>0</v>
      </c>
      <c r="R184" s="35" t="s">
        <v>12</v>
      </c>
      <c r="S184" s="34">
        <v>0</v>
      </c>
      <c r="T184" s="35" t="s">
        <v>76</v>
      </c>
      <c r="U184" s="34">
        <v>0.87</v>
      </c>
      <c r="V184" s="34">
        <f>O184+Q184+S184+U184</f>
        <v>1.74</v>
      </c>
    </row>
    <row r="185" spans="1:35" s="206" customFormat="1" outlineLevel="1" collapsed="1" x14ac:dyDescent="0.2">
      <c r="A185" s="199"/>
      <c r="B185" s="200"/>
      <c r="C185" s="227" t="s">
        <v>1132</v>
      </c>
      <c r="D185" s="201" t="s">
        <v>342</v>
      </c>
      <c r="E185" s="200"/>
      <c r="F185" s="202"/>
      <c r="G185" s="200"/>
      <c r="H185" s="200"/>
      <c r="I185" s="200"/>
      <c r="J185" s="200"/>
      <c r="K185" s="199"/>
      <c r="L185" s="201"/>
      <c r="M185" s="204"/>
      <c r="N185" s="197">
        <v>0.87</v>
      </c>
      <c r="O185" s="198"/>
      <c r="P185" s="205"/>
      <c r="Q185" s="198"/>
      <c r="R185" s="205"/>
      <c r="S185" s="198"/>
      <c r="T185" s="205"/>
      <c r="U185" s="198"/>
      <c r="V185" s="198"/>
    </row>
    <row r="186" spans="1:35" s="36" customFormat="1" ht="38.25" hidden="1" outlineLevel="2" x14ac:dyDescent="0.2">
      <c r="A186" s="31" t="s">
        <v>438</v>
      </c>
      <c r="B186" s="28" t="s">
        <v>439</v>
      </c>
      <c r="C186" s="89" t="s">
        <v>1059</v>
      </c>
      <c r="D186" s="29" t="s">
        <v>440</v>
      </c>
      <c r="E186" s="28" t="s">
        <v>441</v>
      </c>
      <c r="F186" s="30">
        <v>3</v>
      </c>
      <c r="G186" s="47" t="s">
        <v>789</v>
      </c>
      <c r="H186" s="28" t="s">
        <v>241</v>
      </c>
      <c r="I186" s="28" t="s">
        <v>442</v>
      </c>
      <c r="J186" s="28" t="s">
        <v>443</v>
      </c>
      <c r="K186" s="31" t="s">
        <v>832</v>
      </c>
      <c r="L186" s="29" t="s">
        <v>957</v>
      </c>
      <c r="M186" s="32">
        <v>2</v>
      </c>
      <c r="N186" s="33">
        <v>0.8</v>
      </c>
      <c r="O186" s="34">
        <f t="shared" ref="O186:O191" si="12">M186*N186</f>
        <v>1.6</v>
      </c>
      <c r="P186" s="35" t="s">
        <v>12</v>
      </c>
      <c r="Q186" s="34">
        <f t="shared" ref="Q186:Q191" si="13">IF(P186="Y",O186,0)</f>
        <v>0</v>
      </c>
      <c r="R186" s="35" t="s">
        <v>12</v>
      </c>
      <c r="S186" s="34">
        <v>0</v>
      </c>
      <c r="T186" s="35" t="s">
        <v>12</v>
      </c>
      <c r="U186" s="34">
        <v>0</v>
      </c>
      <c r="V186" s="34">
        <f t="shared" ref="V186:V191" si="14">O186+Q186+S186+U186</f>
        <v>1.6</v>
      </c>
    </row>
    <row r="187" spans="1:35" s="158" customFormat="1" ht="38.25" hidden="1" outlineLevel="2" x14ac:dyDescent="0.2">
      <c r="A187" s="31" t="s">
        <v>470</v>
      </c>
      <c r="B187" s="28" t="s">
        <v>439</v>
      </c>
      <c r="C187" s="89" t="s">
        <v>1059</v>
      </c>
      <c r="D187" s="29" t="s">
        <v>440</v>
      </c>
      <c r="E187" s="28" t="s">
        <v>441</v>
      </c>
      <c r="F187" s="30">
        <v>3</v>
      </c>
      <c r="G187" s="28" t="s">
        <v>789</v>
      </c>
      <c r="H187" s="28" t="s">
        <v>241</v>
      </c>
      <c r="I187" s="28" t="s">
        <v>471</v>
      </c>
      <c r="J187" s="28" t="s">
        <v>243</v>
      </c>
      <c r="K187" s="31" t="s">
        <v>813</v>
      </c>
      <c r="L187" s="29" t="s">
        <v>957</v>
      </c>
      <c r="M187" s="32">
        <v>2</v>
      </c>
      <c r="N187" s="33">
        <v>0.2</v>
      </c>
      <c r="O187" s="34">
        <f t="shared" si="12"/>
        <v>0.4</v>
      </c>
      <c r="P187" s="35" t="s">
        <v>12</v>
      </c>
      <c r="Q187" s="34">
        <f t="shared" si="13"/>
        <v>0</v>
      </c>
      <c r="R187" s="35" t="s">
        <v>12</v>
      </c>
      <c r="S187" s="34">
        <v>0</v>
      </c>
      <c r="T187" s="35" t="s">
        <v>12</v>
      </c>
      <c r="U187" s="34">
        <v>0</v>
      </c>
      <c r="V187" s="34">
        <f t="shared" si="14"/>
        <v>0.4</v>
      </c>
      <c r="W187" s="36"/>
      <c r="X187" s="36"/>
      <c r="Y187" s="36"/>
      <c r="Z187" s="36"/>
      <c r="AA187" s="36"/>
      <c r="AB187" s="36"/>
      <c r="AC187" s="36"/>
      <c r="AD187" s="36"/>
      <c r="AE187" s="36"/>
      <c r="AF187" s="36"/>
      <c r="AG187" s="36"/>
      <c r="AH187" s="36"/>
      <c r="AI187" s="36"/>
    </row>
    <row r="188" spans="1:35" s="158" customFormat="1" ht="38.25" hidden="1" outlineLevel="2" x14ac:dyDescent="0.2">
      <c r="A188" s="31" t="s">
        <v>438</v>
      </c>
      <c r="B188" s="28" t="s">
        <v>444</v>
      </c>
      <c r="C188" s="89" t="s">
        <v>1059</v>
      </c>
      <c r="D188" s="29" t="s">
        <v>440</v>
      </c>
      <c r="E188" s="28" t="s">
        <v>441</v>
      </c>
      <c r="F188" s="30">
        <v>3</v>
      </c>
      <c r="G188" s="28" t="s">
        <v>789</v>
      </c>
      <c r="H188" s="28" t="s">
        <v>241</v>
      </c>
      <c r="I188" s="28" t="s">
        <v>442</v>
      </c>
      <c r="J188" s="28" t="s">
        <v>443</v>
      </c>
      <c r="K188" s="31" t="s">
        <v>832</v>
      </c>
      <c r="L188" s="29" t="s">
        <v>957</v>
      </c>
      <c r="M188" s="32">
        <v>0</v>
      </c>
      <c r="N188" s="33">
        <v>0.8</v>
      </c>
      <c r="O188" s="34">
        <f t="shared" si="12"/>
        <v>0</v>
      </c>
      <c r="P188" s="35" t="s">
        <v>12</v>
      </c>
      <c r="Q188" s="34">
        <f t="shared" si="13"/>
        <v>0</v>
      </c>
      <c r="R188" s="35" t="s">
        <v>12</v>
      </c>
      <c r="S188" s="34">
        <v>0</v>
      </c>
      <c r="T188" s="35" t="s">
        <v>76</v>
      </c>
      <c r="U188" s="34">
        <v>1.6</v>
      </c>
      <c r="V188" s="34">
        <f t="shared" si="14"/>
        <v>1.6</v>
      </c>
      <c r="W188" s="36"/>
      <c r="X188" s="36"/>
      <c r="Y188" s="36"/>
      <c r="Z188" s="36"/>
      <c r="AA188" s="36"/>
      <c r="AB188" s="36"/>
      <c r="AC188" s="36"/>
      <c r="AD188" s="36"/>
      <c r="AE188" s="36"/>
      <c r="AF188" s="36"/>
      <c r="AG188" s="36"/>
      <c r="AH188" s="36"/>
      <c r="AI188" s="36"/>
    </row>
    <row r="189" spans="1:35" s="158" customFormat="1" ht="38.25" hidden="1" outlineLevel="2" x14ac:dyDescent="0.2">
      <c r="A189" s="31" t="s">
        <v>470</v>
      </c>
      <c r="B189" s="28" t="s">
        <v>444</v>
      </c>
      <c r="C189" s="89" t="s">
        <v>1059</v>
      </c>
      <c r="D189" s="29" t="s">
        <v>440</v>
      </c>
      <c r="E189" s="28" t="s">
        <v>441</v>
      </c>
      <c r="F189" s="30">
        <v>3</v>
      </c>
      <c r="G189" s="47" t="s">
        <v>789</v>
      </c>
      <c r="H189" s="28" t="s">
        <v>241</v>
      </c>
      <c r="I189" s="28" t="s">
        <v>471</v>
      </c>
      <c r="J189" s="28" t="s">
        <v>243</v>
      </c>
      <c r="K189" s="31" t="s">
        <v>837</v>
      </c>
      <c r="L189" s="29" t="s">
        <v>957</v>
      </c>
      <c r="M189" s="32">
        <v>0</v>
      </c>
      <c r="N189" s="33">
        <v>0.2</v>
      </c>
      <c r="O189" s="34">
        <f t="shared" si="12"/>
        <v>0</v>
      </c>
      <c r="P189" s="35" t="s">
        <v>12</v>
      </c>
      <c r="Q189" s="34">
        <f t="shared" si="13"/>
        <v>0</v>
      </c>
      <c r="R189" s="35" t="s">
        <v>12</v>
      </c>
      <c r="S189" s="34">
        <v>0</v>
      </c>
      <c r="T189" s="35" t="s">
        <v>76</v>
      </c>
      <c r="U189" s="34">
        <v>0.4</v>
      </c>
      <c r="V189" s="34">
        <f t="shared" si="14"/>
        <v>0.4</v>
      </c>
      <c r="W189" s="36"/>
      <c r="X189" s="36"/>
      <c r="Y189" s="36"/>
      <c r="Z189" s="36"/>
      <c r="AA189" s="36"/>
      <c r="AB189" s="36"/>
      <c r="AC189" s="36"/>
      <c r="AD189" s="36"/>
      <c r="AE189" s="36"/>
      <c r="AF189" s="36"/>
      <c r="AG189" s="36"/>
      <c r="AH189" s="36"/>
      <c r="AI189" s="45"/>
    </row>
    <row r="190" spans="1:35" s="36" customFormat="1" ht="38.25" hidden="1" outlineLevel="2" x14ac:dyDescent="0.2">
      <c r="A190" s="31" t="s">
        <v>711</v>
      </c>
      <c r="B190" s="28" t="s">
        <v>445</v>
      </c>
      <c r="C190" s="89" t="s">
        <v>1059</v>
      </c>
      <c r="D190" s="29" t="s">
        <v>440</v>
      </c>
      <c r="E190" s="28" t="s">
        <v>441</v>
      </c>
      <c r="F190" s="30">
        <v>3</v>
      </c>
      <c r="G190" s="47" t="s">
        <v>789</v>
      </c>
      <c r="H190" s="28" t="s">
        <v>241</v>
      </c>
      <c r="I190" s="28" t="s">
        <v>442</v>
      </c>
      <c r="J190" s="28" t="s">
        <v>571</v>
      </c>
      <c r="K190" s="28" t="s">
        <v>811</v>
      </c>
      <c r="L190" s="29" t="s">
        <v>957</v>
      </c>
      <c r="M190" s="32">
        <v>0</v>
      </c>
      <c r="N190" s="33">
        <v>0.8</v>
      </c>
      <c r="O190" s="34">
        <f t="shared" si="12"/>
        <v>0</v>
      </c>
      <c r="P190" s="35" t="s">
        <v>12</v>
      </c>
      <c r="Q190" s="34">
        <f t="shared" si="13"/>
        <v>0</v>
      </c>
      <c r="R190" s="35" t="s">
        <v>12</v>
      </c>
      <c r="S190" s="34">
        <v>0</v>
      </c>
      <c r="T190" s="35" t="s">
        <v>76</v>
      </c>
      <c r="U190" s="34">
        <v>1.6</v>
      </c>
      <c r="V190" s="34">
        <f t="shared" si="14"/>
        <v>1.6</v>
      </c>
    </row>
    <row r="191" spans="1:35" s="36" customFormat="1" ht="38.25" hidden="1" outlineLevel="2" x14ac:dyDescent="0.2">
      <c r="A191" s="31" t="s">
        <v>470</v>
      </c>
      <c r="B191" s="28" t="s">
        <v>445</v>
      </c>
      <c r="C191" s="89" t="s">
        <v>1059</v>
      </c>
      <c r="D191" s="29" t="s">
        <v>440</v>
      </c>
      <c r="E191" s="28" t="s">
        <v>441</v>
      </c>
      <c r="F191" s="30">
        <v>3</v>
      </c>
      <c r="G191" s="28" t="s">
        <v>789</v>
      </c>
      <c r="H191" s="28" t="s">
        <v>241</v>
      </c>
      <c r="I191" s="28" t="s">
        <v>471</v>
      </c>
      <c r="J191" s="28" t="s">
        <v>243</v>
      </c>
      <c r="K191" s="31" t="s">
        <v>837</v>
      </c>
      <c r="L191" s="29" t="s">
        <v>957</v>
      </c>
      <c r="M191" s="32">
        <v>0</v>
      </c>
      <c r="N191" s="33">
        <v>0.2</v>
      </c>
      <c r="O191" s="34">
        <f t="shared" si="12"/>
        <v>0</v>
      </c>
      <c r="P191" s="35" t="s">
        <v>12</v>
      </c>
      <c r="Q191" s="34">
        <f t="shared" si="13"/>
        <v>0</v>
      </c>
      <c r="R191" s="35" t="s">
        <v>12</v>
      </c>
      <c r="S191" s="34">
        <v>0</v>
      </c>
      <c r="T191" s="35" t="s">
        <v>76</v>
      </c>
      <c r="U191" s="34">
        <v>0.4</v>
      </c>
      <c r="V191" s="34">
        <f t="shared" si="14"/>
        <v>0.4</v>
      </c>
      <c r="AI191" s="45"/>
    </row>
    <row r="192" spans="1:35" s="248" customFormat="1" outlineLevel="1" collapsed="1" x14ac:dyDescent="0.2">
      <c r="A192" s="237"/>
      <c r="B192" s="238"/>
      <c r="C192" s="239" t="s">
        <v>1133</v>
      </c>
      <c r="D192" s="240"/>
      <c r="E192" s="238"/>
      <c r="F192" s="241"/>
      <c r="G192" s="238"/>
      <c r="H192" s="238"/>
      <c r="I192" s="238"/>
      <c r="J192" s="238"/>
      <c r="K192" s="242"/>
      <c r="L192" s="240"/>
      <c r="M192" s="243"/>
      <c r="N192" s="244">
        <v>3</v>
      </c>
      <c r="O192" s="245"/>
      <c r="P192" s="246"/>
      <c r="Q192" s="245"/>
      <c r="R192" s="246"/>
      <c r="S192" s="245"/>
      <c r="T192" s="246"/>
      <c r="U192" s="245"/>
      <c r="V192" s="245"/>
      <c r="W192" s="247"/>
      <c r="X192" s="247"/>
      <c r="Y192" s="247"/>
      <c r="Z192" s="247"/>
      <c r="AA192" s="247"/>
      <c r="AB192" s="247"/>
      <c r="AC192" s="247"/>
      <c r="AD192" s="247"/>
      <c r="AE192" s="247"/>
      <c r="AF192" s="247"/>
      <c r="AG192" s="247"/>
      <c r="AH192" s="247"/>
    </row>
    <row r="193" spans="1:34" s="36" customFormat="1" hidden="1" outlineLevel="2" x14ac:dyDescent="0.2">
      <c r="A193" s="27" t="s">
        <v>125</v>
      </c>
      <c r="B193" s="28" t="s">
        <v>126</v>
      </c>
      <c r="C193" s="89" t="s">
        <v>1060</v>
      </c>
      <c r="D193" s="29" t="s">
        <v>127</v>
      </c>
      <c r="E193" s="28" t="s">
        <v>128</v>
      </c>
      <c r="F193" s="30">
        <v>3</v>
      </c>
      <c r="G193" s="28" t="s">
        <v>66</v>
      </c>
      <c r="H193" s="28" t="s">
        <v>641</v>
      </c>
      <c r="I193" s="28" t="s">
        <v>129</v>
      </c>
      <c r="J193" s="28" t="s">
        <v>643</v>
      </c>
      <c r="K193" s="28" t="s">
        <v>130</v>
      </c>
      <c r="L193" s="29" t="s">
        <v>875</v>
      </c>
      <c r="M193" s="32">
        <v>1</v>
      </c>
      <c r="N193" s="33">
        <v>1</v>
      </c>
      <c r="O193" s="34">
        <f>M193*N193</f>
        <v>1</v>
      </c>
      <c r="P193" s="35" t="s">
        <v>76</v>
      </c>
      <c r="Q193" s="34">
        <f>IF(P193="Y",O193,0)</f>
        <v>1</v>
      </c>
      <c r="R193" s="35" t="s">
        <v>12</v>
      </c>
      <c r="S193" s="34">
        <v>0</v>
      </c>
      <c r="T193" s="35" t="s">
        <v>12</v>
      </c>
      <c r="U193" s="34">
        <v>0</v>
      </c>
      <c r="V193" s="34">
        <f>O193+Q193+S193+U193</f>
        <v>2</v>
      </c>
    </row>
    <row r="194" spans="1:34" s="36" customFormat="1" outlineLevel="1" collapsed="1" x14ac:dyDescent="0.2">
      <c r="A194" s="27"/>
      <c r="B194" s="28"/>
      <c r="C194" s="116" t="s">
        <v>1134</v>
      </c>
      <c r="D194" s="29"/>
      <c r="E194" s="28"/>
      <c r="F194" s="30"/>
      <c r="G194" s="28"/>
      <c r="H194" s="28"/>
      <c r="I194" s="28"/>
      <c r="J194" s="28"/>
      <c r="K194" s="28"/>
      <c r="L194" s="29"/>
      <c r="M194" s="32"/>
      <c r="N194" s="33">
        <v>1</v>
      </c>
      <c r="O194" s="34"/>
      <c r="P194" s="35"/>
      <c r="Q194" s="34"/>
      <c r="R194" s="35"/>
      <c r="S194" s="34"/>
      <c r="T194" s="35"/>
      <c r="U194" s="34"/>
      <c r="V194" s="34"/>
    </row>
    <row r="195" spans="1:34" s="36" customFormat="1" ht="25.5" hidden="1" outlineLevel="2" x14ac:dyDescent="0.2">
      <c r="A195" s="27" t="s">
        <v>272</v>
      </c>
      <c r="B195" s="28" t="s">
        <v>379</v>
      </c>
      <c r="C195" s="89" t="s">
        <v>1061</v>
      </c>
      <c r="D195" s="29" t="s">
        <v>407</v>
      </c>
      <c r="E195" s="28" t="s">
        <v>381</v>
      </c>
      <c r="F195" s="30">
        <v>3</v>
      </c>
      <c r="G195" s="28" t="s">
        <v>789</v>
      </c>
      <c r="H195" s="85" t="s">
        <v>938</v>
      </c>
      <c r="I195" s="28" t="s">
        <v>715</v>
      </c>
      <c r="J195" s="28" t="s">
        <v>713</v>
      </c>
      <c r="K195" s="58" t="s">
        <v>950</v>
      </c>
      <c r="L195" s="28" t="s">
        <v>940</v>
      </c>
      <c r="M195" s="32">
        <v>1</v>
      </c>
      <c r="N195" s="33">
        <v>0.05</v>
      </c>
      <c r="O195" s="34">
        <f>M195*N195</f>
        <v>0.05</v>
      </c>
      <c r="P195" s="35" t="s">
        <v>12</v>
      </c>
      <c r="Q195" s="34">
        <f>IF(P195="Y",O195,0)</f>
        <v>0</v>
      </c>
      <c r="R195" s="35" t="s">
        <v>12</v>
      </c>
      <c r="S195" s="34">
        <v>0</v>
      </c>
      <c r="T195" s="35" t="s">
        <v>12</v>
      </c>
      <c r="U195" s="34">
        <v>0</v>
      </c>
      <c r="V195" s="34">
        <f>O195+Q195+S195+U195</f>
        <v>0.05</v>
      </c>
      <c r="W195" s="83"/>
      <c r="X195" s="83"/>
      <c r="Y195" s="83"/>
      <c r="Z195" s="83"/>
      <c r="AA195" s="83"/>
      <c r="AB195" s="83"/>
      <c r="AC195" s="83"/>
      <c r="AD195" s="83"/>
      <c r="AE195" s="83"/>
      <c r="AF195" s="83"/>
      <c r="AG195" s="83"/>
      <c r="AH195" s="83"/>
    </row>
    <row r="196" spans="1:34" s="36" customFormat="1" ht="38.25" hidden="1" outlineLevel="2" x14ac:dyDescent="0.2">
      <c r="A196" s="27" t="s">
        <v>378</v>
      </c>
      <c r="B196" s="28" t="s">
        <v>379</v>
      </c>
      <c r="C196" s="89" t="s">
        <v>1061</v>
      </c>
      <c r="D196" s="29" t="s">
        <v>380</v>
      </c>
      <c r="E196" s="28" t="s">
        <v>381</v>
      </c>
      <c r="F196" s="30">
        <v>2</v>
      </c>
      <c r="G196" s="28" t="s">
        <v>789</v>
      </c>
      <c r="H196" s="39" t="s">
        <v>797</v>
      </c>
      <c r="I196" s="28" t="s">
        <v>712</v>
      </c>
      <c r="J196" s="28" t="s">
        <v>713</v>
      </c>
      <c r="K196" s="31" t="s">
        <v>714</v>
      </c>
      <c r="L196" s="29" t="s">
        <v>875</v>
      </c>
      <c r="M196" s="32">
        <v>1</v>
      </c>
      <c r="N196" s="33">
        <v>0.15</v>
      </c>
      <c r="O196" s="34">
        <f>M196*N196</f>
        <v>0.15</v>
      </c>
      <c r="P196" s="35" t="s">
        <v>12</v>
      </c>
      <c r="Q196" s="34">
        <f>IF(P196="Y",O196,0)</f>
        <v>0</v>
      </c>
      <c r="R196" s="35" t="s">
        <v>12</v>
      </c>
      <c r="S196" s="34">
        <v>0</v>
      </c>
      <c r="T196" s="35" t="s">
        <v>12</v>
      </c>
      <c r="U196" s="34">
        <v>0</v>
      </c>
      <c r="V196" s="34">
        <f>O196+Q196+S196+U196</f>
        <v>0.15</v>
      </c>
    </row>
    <row r="197" spans="1:34" s="36" customFormat="1" ht="25.5" hidden="1" outlineLevel="2" x14ac:dyDescent="0.2">
      <c r="A197" s="27" t="s">
        <v>412</v>
      </c>
      <c r="B197" s="28" t="s">
        <v>379</v>
      </c>
      <c r="C197" s="89" t="s">
        <v>1061</v>
      </c>
      <c r="D197" s="29" t="s">
        <v>407</v>
      </c>
      <c r="E197" s="28" t="s">
        <v>381</v>
      </c>
      <c r="F197" s="30">
        <v>3</v>
      </c>
      <c r="G197" s="47" t="s">
        <v>789</v>
      </c>
      <c r="H197" s="39" t="s">
        <v>797</v>
      </c>
      <c r="I197" s="28" t="s">
        <v>413</v>
      </c>
      <c r="J197" s="28" t="s">
        <v>667</v>
      </c>
      <c r="K197" s="31">
        <v>404435</v>
      </c>
      <c r="L197" s="29" t="s">
        <v>875</v>
      </c>
      <c r="M197" s="32">
        <v>1</v>
      </c>
      <c r="N197" s="33">
        <v>0.4</v>
      </c>
      <c r="O197" s="34">
        <f>M197*N197</f>
        <v>0.4</v>
      </c>
      <c r="P197" s="35" t="s">
        <v>12</v>
      </c>
      <c r="Q197" s="34">
        <f>IF(P197="Y",O197,0)</f>
        <v>0</v>
      </c>
      <c r="R197" s="35" t="s">
        <v>12</v>
      </c>
      <c r="S197" s="34">
        <v>0</v>
      </c>
      <c r="T197" s="35" t="s">
        <v>12</v>
      </c>
      <c r="U197" s="34">
        <v>0</v>
      </c>
      <c r="V197" s="34">
        <f>O197+Q197+S197+U197</f>
        <v>0.4</v>
      </c>
    </row>
    <row r="198" spans="1:34" s="36" customFormat="1" ht="38.25" hidden="1" outlineLevel="2" x14ac:dyDescent="0.2">
      <c r="A198" s="31" t="s">
        <v>433</v>
      </c>
      <c r="B198" s="28" t="s">
        <v>379</v>
      </c>
      <c r="C198" s="89" t="s">
        <v>1061</v>
      </c>
      <c r="D198" s="29" t="s">
        <v>407</v>
      </c>
      <c r="E198" s="28" t="s">
        <v>381</v>
      </c>
      <c r="F198" s="30">
        <v>3</v>
      </c>
      <c r="G198" s="28" t="s">
        <v>789</v>
      </c>
      <c r="H198" s="28" t="s">
        <v>241</v>
      </c>
      <c r="I198" s="28" t="s">
        <v>434</v>
      </c>
      <c r="J198" s="28" t="s">
        <v>243</v>
      </c>
      <c r="K198" s="31">
        <v>406750</v>
      </c>
      <c r="L198" s="29" t="s">
        <v>957</v>
      </c>
      <c r="M198" s="32">
        <v>1</v>
      </c>
      <c r="N198" s="33">
        <v>0.4</v>
      </c>
      <c r="O198" s="34">
        <f>M198*N198</f>
        <v>0.4</v>
      </c>
      <c r="P198" s="35" t="s">
        <v>12</v>
      </c>
      <c r="Q198" s="34">
        <f>IF(P198="Y",O198,0)</f>
        <v>0</v>
      </c>
      <c r="R198" s="35" t="s">
        <v>12</v>
      </c>
      <c r="S198" s="34">
        <v>0</v>
      </c>
      <c r="T198" s="35" t="s">
        <v>12</v>
      </c>
      <c r="U198" s="34">
        <v>0</v>
      </c>
      <c r="V198" s="34">
        <f>O198+Q198+S198+U198</f>
        <v>0.4</v>
      </c>
    </row>
    <row r="199" spans="1:34" s="36" customFormat="1" outlineLevel="1" collapsed="1" x14ac:dyDescent="0.2">
      <c r="A199" s="31"/>
      <c r="B199" s="28"/>
      <c r="C199" s="116" t="s">
        <v>1135</v>
      </c>
      <c r="D199" s="29"/>
      <c r="E199" s="28"/>
      <c r="F199" s="30"/>
      <c r="G199" s="28"/>
      <c r="H199" s="28"/>
      <c r="I199" s="28"/>
      <c r="J199" s="28"/>
      <c r="K199" s="31"/>
      <c r="L199" s="29"/>
      <c r="M199" s="32"/>
      <c r="N199" s="33">
        <v>1</v>
      </c>
      <c r="O199" s="34"/>
      <c r="P199" s="35"/>
      <c r="Q199" s="34"/>
      <c r="R199" s="35"/>
      <c r="S199" s="34"/>
      <c r="T199" s="35"/>
      <c r="U199" s="34"/>
      <c r="V199" s="34"/>
    </row>
    <row r="200" spans="1:34" s="36" customFormat="1" ht="38.25" hidden="1" outlineLevel="2" x14ac:dyDescent="0.2">
      <c r="A200" s="31" t="s">
        <v>405</v>
      </c>
      <c r="B200" s="28" t="s">
        <v>406</v>
      </c>
      <c r="C200" s="89" t="s">
        <v>1062</v>
      </c>
      <c r="D200" s="29" t="s">
        <v>407</v>
      </c>
      <c r="E200" s="28" t="s">
        <v>381</v>
      </c>
      <c r="F200" s="30">
        <v>3</v>
      </c>
      <c r="G200" s="47" t="s">
        <v>789</v>
      </c>
      <c r="H200" s="28" t="s">
        <v>241</v>
      </c>
      <c r="I200" s="28" t="s">
        <v>408</v>
      </c>
      <c r="J200" s="28" t="s">
        <v>409</v>
      </c>
      <c r="K200" s="28">
        <v>407500</v>
      </c>
      <c r="L200" s="29" t="s">
        <v>957</v>
      </c>
      <c r="M200" s="32">
        <v>2</v>
      </c>
      <c r="N200" s="33">
        <v>1</v>
      </c>
      <c r="O200" s="34">
        <f>M200*N200</f>
        <v>2</v>
      </c>
      <c r="P200" s="35" t="s">
        <v>12</v>
      </c>
      <c r="Q200" s="34">
        <f>IF(P200="Y",O200,0)</f>
        <v>0</v>
      </c>
      <c r="R200" s="35" t="s">
        <v>12</v>
      </c>
      <c r="S200" s="34">
        <v>0</v>
      </c>
      <c r="T200" s="35" t="s">
        <v>12</v>
      </c>
      <c r="U200" s="34">
        <v>0</v>
      </c>
      <c r="V200" s="34">
        <f>O200+Q200+S200+U200</f>
        <v>2</v>
      </c>
    </row>
    <row r="201" spans="1:34" s="36" customFormat="1" ht="38.25" hidden="1" outlineLevel="2" x14ac:dyDescent="0.2">
      <c r="A201" s="31" t="s">
        <v>405</v>
      </c>
      <c r="B201" s="28" t="s">
        <v>410</v>
      </c>
      <c r="C201" s="89" t="s">
        <v>1062</v>
      </c>
      <c r="D201" s="29" t="s">
        <v>407</v>
      </c>
      <c r="E201" s="28" t="s">
        <v>381</v>
      </c>
      <c r="F201" s="30">
        <v>3</v>
      </c>
      <c r="G201" s="28" t="s">
        <v>789</v>
      </c>
      <c r="H201" s="28" t="s">
        <v>241</v>
      </c>
      <c r="I201" s="28" t="s">
        <v>408</v>
      </c>
      <c r="J201" s="28" t="s">
        <v>409</v>
      </c>
      <c r="K201" s="31">
        <v>407500</v>
      </c>
      <c r="L201" s="29" t="s">
        <v>957</v>
      </c>
      <c r="M201" s="32">
        <v>0</v>
      </c>
      <c r="N201" s="33">
        <v>1</v>
      </c>
      <c r="O201" s="34">
        <f>M201*N201</f>
        <v>0</v>
      </c>
      <c r="P201" s="35" t="s">
        <v>12</v>
      </c>
      <c r="Q201" s="34">
        <f>IF(P201="Y",O201,0)</f>
        <v>0</v>
      </c>
      <c r="R201" s="35" t="s">
        <v>12</v>
      </c>
      <c r="S201" s="34">
        <v>0</v>
      </c>
      <c r="T201" s="35" t="s">
        <v>76</v>
      </c>
      <c r="U201" s="34">
        <v>2</v>
      </c>
      <c r="V201" s="34">
        <f>O201+Q201+S201+U201</f>
        <v>2</v>
      </c>
    </row>
    <row r="202" spans="1:34" s="36" customFormat="1" ht="38.25" hidden="1" outlineLevel="2" x14ac:dyDescent="0.2">
      <c r="A202" s="31" t="s">
        <v>716</v>
      </c>
      <c r="B202" s="28" t="s">
        <v>411</v>
      </c>
      <c r="C202" s="89" t="s">
        <v>1062</v>
      </c>
      <c r="D202" s="29" t="s">
        <v>407</v>
      </c>
      <c r="E202" s="28" t="s">
        <v>381</v>
      </c>
      <c r="F202" s="30">
        <v>3</v>
      </c>
      <c r="G202" s="47" t="s">
        <v>789</v>
      </c>
      <c r="H202" s="28" t="s">
        <v>241</v>
      </c>
      <c r="I202" s="28" t="s">
        <v>408</v>
      </c>
      <c r="J202" s="28" t="s">
        <v>670</v>
      </c>
      <c r="K202" s="31" t="s">
        <v>808</v>
      </c>
      <c r="L202" s="29" t="s">
        <v>957</v>
      </c>
      <c r="M202" s="32">
        <v>0</v>
      </c>
      <c r="N202" s="33">
        <v>1</v>
      </c>
      <c r="O202" s="34">
        <f>M202*N202</f>
        <v>0</v>
      </c>
      <c r="P202" s="35" t="s">
        <v>12</v>
      </c>
      <c r="Q202" s="34">
        <f>IF(P202="Y",O202,0)</f>
        <v>0</v>
      </c>
      <c r="R202" s="35" t="s">
        <v>12</v>
      </c>
      <c r="S202" s="34">
        <v>0</v>
      </c>
      <c r="T202" s="35" t="s">
        <v>76</v>
      </c>
      <c r="U202" s="34">
        <v>2</v>
      </c>
      <c r="V202" s="34">
        <f>O202+Q202+S202+U202</f>
        <v>2</v>
      </c>
    </row>
    <row r="203" spans="1:34" s="248" customFormat="1" outlineLevel="1" collapsed="1" x14ac:dyDescent="0.2">
      <c r="A203" s="237"/>
      <c r="B203" s="238"/>
      <c r="C203" s="239" t="s">
        <v>1136</v>
      </c>
      <c r="D203" s="240"/>
      <c r="E203" s="238"/>
      <c r="F203" s="241"/>
      <c r="G203" s="238"/>
      <c r="H203" s="238"/>
      <c r="I203" s="238"/>
      <c r="J203" s="238"/>
      <c r="K203" s="242"/>
      <c r="L203" s="240"/>
      <c r="M203" s="243"/>
      <c r="N203" s="244">
        <v>3</v>
      </c>
      <c r="O203" s="245"/>
      <c r="P203" s="246"/>
      <c r="Q203" s="245"/>
      <c r="R203" s="246"/>
      <c r="S203" s="245"/>
      <c r="T203" s="246"/>
      <c r="U203" s="245"/>
      <c r="V203" s="245"/>
      <c r="W203" s="247"/>
      <c r="X203" s="247"/>
      <c r="Y203" s="247"/>
      <c r="Z203" s="247"/>
      <c r="AA203" s="247"/>
      <c r="AB203" s="247"/>
      <c r="AC203" s="247"/>
      <c r="AD203" s="247"/>
      <c r="AE203" s="247"/>
      <c r="AF203" s="247"/>
      <c r="AG203" s="247"/>
      <c r="AH203" s="247"/>
    </row>
    <row r="204" spans="1:34" s="36" customFormat="1" ht="25.5" hidden="1" outlineLevel="2" x14ac:dyDescent="0.2">
      <c r="A204" s="27" t="s">
        <v>33</v>
      </c>
      <c r="B204" s="28" t="s">
        <v>34</v>
      </c>
      <c r="C204" s="89" t="s">
        <v>1063</v>
      </c>
      <c r="D204" s="29" t="s">
        <v>35</v>
      </c>
      <c r="E204" s="28" t="s">
        <v>36</v>
      </c>
      <c r="F204" s="30">
        <v>1</v>
      </c>
      <c r="G204" s="28" t="s">
        <v>11</v>
      </c>
      <c r="H204" s="28" t="s">
        <v>613</v>
      </c>
      <c r="I204" s="28" t="s">
        <v>37</v>
      </c>
      <c r="J204" s="28" t="s">
        <v>608</v>
      </c>
      <c r="K204" s="31">
        <v>153300</v>
      </c>
      <c r="L204" s="29" t="s">
        <v>875</v>
      </c>
      <c r="M204" s="32">
        <v>1</v>
      </c>
      <c r="N204" s="33">
        <v>1</v>
      </c>
      <c r="O204" s="34">
        <f>M204*N204</f>
        <v>1</v>
      </c>
      <c r="P204" s="35" t="s">
        <v>12</v>
      </c>
      <c r="Q204" s="34">
        <f>IF(P204="Y",O204,0)</f>
        <v>0</v>
      </c>
      <c r="R204" s="35" t="s">
        <v>12</v>
      </c>
      <c r="S204" s="34">
        <v>0</v>
      </c>
      <c r="T204" s="35" t="s">
        <v>12</v>
      </c>
      <c r="U204" s="34">
        <v>0</v>
      </c>
      <c r="V204" s="34">
        <f>O204+Q204+S204+U204</f>
        <v>1</v>
      </c>
    </row>
    <row r="205" spans="1:34" s="36" customFormat="1" outlineLevel="1" collapsed="1" x14ac:dyDescent="0.2">
      <c r="A205" s="27"/>
      <c r="B205" s="28"/>
      <c r="C205" s="116" t="s">
        <v>1137</v>
      </c>
      <c r="D205" s="29"/>
      <c r="E205" s="28"/>
      <c r="F205" s="30"/>
      <c r="G205" s="28"/>
      <c r="H205" s="28"/>
      <c r="I205" s="28"/>
      <c r="J205" s="28"/>
      <c r="K205" s="31"/>
      <c r="L205" s="29"/>
      <c r="M205" s="32"/>
      <c r="N205" s="33">
        <v>1</v>
      </c>
      <c r="O205" s="34"/>
      <c r="P205" s="35"/>
      <c r="Q205" s="34"/>
      <c r="R205" s="35"/>
      <c r="S205" s="34"/>
      <c r="T205" s="35"/>
      <c r="U205" s="34"/>
      <c r="V205" s="34"/>
    </row>
    <row r="206" spans="1:34" s="36" customFormat="1" ht="38.25" hidden="1" outlineLevel="2" x14ac:dyDescent="0.2">
      <c r="A206" s="31" t="s">
        <v>374</v>
      </c>
      <c r="B206" s="28" t="s">
        <v>375</v>
      </c>
      <c r="C206" s="89" t="s">
        <v>1064</v>
      </c>
      <c r="D206" s="29" t="s">
        <v>376</v>
      </c>
      <c r="E206" s="28" t="s">
        <v>377</v>
      </c>
      <c r="F206" s="30">
        <v>3</v>
      </c>
      <c r="G206" s="47" t="s">
        <v>789</v>
      </c>
      <c r="H206" s="28" t="s">
        <v>241</v>
      </c>
      <c r="I206" s="28" t="s">
        <v>376</v>
      </c>
      <c r="J206" s="28" t="s">
        <v>339</v>
      </c>
      <c r="K206" s="31" t="s">
        <v>825</v>
      </c>
      <c r="L206" s="29" t="s">
        <v>957</v>
      </c>
      <c r="M206" s="32">
        <v>1</v>
      </c>
      <c r="N206" s="33">
        <v>0.52</v>
      </c>
      <c r="O206" s="34">
        <f>M206*N206</f>
        <v>0.52</v>
      </c>
      <c r="P206" s="35" t="s">
        <v>12</v>
      </c>
      <c r="Q206" s="34">
        <f>IF(P206="Y",O206,0)</f>
        <v>0</v>
      </c>
      <c r="R206" s="35" t="s">
        <v>12</v>
      </c>
      <c r="S206" s="34">
        <v>0</v>
      </c>
      <c r="T206" s="35" t="s">
        <v>76</v>
      </c>
      <c r="U206" s="34">
        <v>0.52</v>
      </c>
      <c r="V206" s="34">
        <f>O206+Q206+S206+U206</f>
        <v>1.04</v>
      </c>
    </row>
    <row r="207" spans="1:34" s="206" customFormat="1" outlineLevel="1" collapsed="1" x14ac:dyDescent="0.2">
      <c r="A207" s="199"/>
      <c r="B207" s="200"/>
      <c r="C207" s="227" t="s">
        <v>1138</v>
      </c>
      <c r="D207" s="201" t="s">
        <v>376</v>
      </c>
      <c r="E207" s="200"/>
      <c r="F207" s="202"/>
      <c r="G207" s="203"/>
      <c r="H207" s="200"/>
      <c r="I207" s="200"/>
      <c r="J207" s="200"/>
      <c r="K207" s="199"/>
      <c r="L207" s="201"/>
      <c r="M207" s="204"/>
      <c r="N207" s="197">
        <v>0.52</v>
      </c>
      <c r="O207" s="198"/>
      <c r="P207" s="205"/>
      <c r="Q207" s="198"/>
      <c r="R207" s="205"/>
      <c r="S207" s="198"/>
      <c r="T207" s="205"/>
      <c r="U207" s="198"/>
      <c r="V207" s="198"/>
    </row>
    <row r="208" spans="1:34" s="36" customFormat="1" ht="38.25" hidden="1" outlineLevel="2" x14ac:dyDescent="0.2">
      <c r="A208" s="27" t="s">
        <v>212</v>
      </c>
      <c r="B208" s="28" t="s">
        <v>213</v>
      </c>
      <c r="C208" s="89" t="s">
        <v>1065</v>
      </c>
      <c r="D208" s="29" t="s">
        <v>214</v>
      </c>
      <c r="E208" s="28" t="s">
        <v>215</v>
      </c>
      <c r="F208" s="30">
        <v>1</v>
      </c>
      <c r="G208" s="28" t="s">
        <v>200</v>
      </c>
      <c r="H208" s="28" t="s">
        <v>201</v>
      </c>
      <c r="I208" s="28" t="s">
        <v>202</v>
      </c>
      <c r="J208" s="66" t="s">
        <v>911</v>
      </c>
      <c r="K208" s="28">
        <v>905600</v>
      </c>
      <c r="L208" s="39" t="s">
        <v>909</v>
      </c>
      <c r="M208" s="32">
        <v>1</v>
      </c>
      <c r="N208" s="33">
        <v>0.75</v>
      </c>
      <c r="O208" s="34">
        <f>M208*N208</f>
        <v>0.75</v>
      </c>
      <c r="P208" s="35" t="s">
        <v>12</v>
      </c>
      <c r="Q208" s="34">
        <f>IF(P208="Y",O208,0)</f>
        <v>0</v>
      </c>
      <c r="R208" s="35" t="s">
        <v>12</v>
      </c>
      <c r="S208" s="34">
        <v>0</v>
      </c>
      <c r="T208" s="35" t="s">
        <v>12</v>
      </c>
      <c r="U208" s="34">
        <v>0</v>
      </c>
      <c r="V208" s="34">
        <f>O208+Q208+S208+U208</f>
        <v>0.75</v>
      </c>
    </row>
    <row r="209" spans="1:35" s="36" customFormat="1" ht="38.25" hidden="1" outlineLevel="2" x14ac:dyDescent="0.2">
      <c r="A209" s="27" t="s">
        <v>216</v>
      </c>
      <c r="B209" s="28" t="s">
        <v>213</v>
      </c>
      <c r="C209" s="89" t="s">
        <v>1065</v>
      </c>
      <c r="D209" s="29" t="s">
        <v>214</v>
      </c>
      <c r="E209" s="28" t="s">
        <v>215</v>
      </c>
      <c r="F209" s="30">
        <v>1</v>
      </c>
      <c r="G209" s="28" t="s">
        <v>200</v>
      </c>
      <c r="H209" s="28" t="s">
        <v>201</v>
      </c>
      <c r="I209" s="28" t="s">
        <v>217</v>
      </c>
      <c r="J209" s="66" t="s">
        <v>911</v>
      </c>
      <c r="K209" s="28">
        <v>905500</v>
      </c>
      <c r="L209" s="39" t="s">
        <v>909</v>
      </c>
      <c r="M209" s="32">
        <v>1</v>
      </c>
      <c r="N209" s="33">
        <v>0.25</v>
      </c>
      <c r="O209" s="34">
        <f>M209*N209</f>
        <v>0.25</v>
      </c>
      <c r="P209" s="35" t="s">
        <v>12</v>
      </c>
      <c r="Q209" s="34">
        <f>IF(P209="Y",O209,0)</f>
        <v>0</v>
      </c>
      <c r="R209" s="35" t="s">
        <v>12</v>
      </c>
      <c r="S209" s="34">
        <v>0</v>
      </c>
      <c r="T209" s="35" t="s">
        <v>12</v>
      </c>
      <c r="U209" s="34">
        <v>0</v>
      </c>
      <c r="V209" s="34">
        <f>O209+Q209+S209+U209</f>
        <v>0.25</v>
      </c>
    </row>
    <row r="210" spans="1:35" s="36" customFormat="1" outlineLevel="1" collapsed="1" x14ac:dyDescent="0.2">
      <c r="A210" s="27"/>
      <c r="B210" s="28"/>
      <c r="C210" s="116" t="s">
        <v>1139</v>
      </c>
      <c r="D210" s="29"/>
      <c r="E210" s="28"/>
      <c r="F210" s="30"/>
      <c r="G210" s="28"/>
      <c r="H210" s="28"/>
      <c r="I210" s="28"/>
      <c r="J210" s="66"/>
      <c r="K210" s="28"/>
      <c r="L210" s="39"/>
      <c r="M210" s="32"/>
      <c r="N210" s="33">
        <v>1</v>
      </c>
      <c r="O210" s="34"/>
      <c r="P210" s="35"/>
      <c r="Q210" s="34"/>
      <c r="R210" s="35"/>
      <c r="S210" s="34"/>
      <c r="T210" s="35"/>
      <c r="U210" s="34"/>
      <c r="V210" s="34"/>
    </row>
    <row r="211" spans="1:35" s="36" customFormat="1" ht="25.5" hidden="1" outlineLevel="2" x14ac:dyDescent="0.2">
      <c r="A211" s="31" t="s">
        <v>388</v>
      </c>
      <c r="B211" s="28" t="s">
        <v>270</v>
      </c>
      <c r="C211" s="89" t="s">
        <v>1066</v>
      </c>
      <c r="D211" s="29" t="s">
        <v>35</v>
      </c>
      <c r="E211" s="28" t="s">
        <v>271</v>
      </c>
      <c r="F211" s="30">
        <v>1</v>
      </c>
      <c r="G211" s="28" t="s">
        <v>789</v>
      </c>
      <c r="H211" s="85" t="s">
        <v>936</v>
      </c>
      <c r="I211" s="28" t="s">
        <v>389</v>
      </c>
      <c r="J211" s="66" t="s">
        <v>953</v>
      </c>
      <c r="K211" s="75">
        <v>404708</v>
      </c>
      <c r="L211" s="75" t="s">
        <v>937</v>
      </c>
      <c r="M211" s="32">
        <v>1</v>
      </c>
      <c r="N211" s="33">
        <v>0.17</v>
      </c>
      <c r="O211" s="34">
        <f>M211*N211</f>
        <v>0.17</v>
      </c>
      <c r="P211" s="35" t="s">
        <v>12</v>
      </c>
      <c r="Q211" s="34">
        <f>IF(P211="Y",O211,0)</f>
        <v>0</v>
      </c>
      <c r="R211" s="35" t="s">
        <v>12</v>
      </c>
      <c r="S211" s="34">
        <v>0</v>
      </c>
      <c r="T211" s="35" t="s">
        <v>12</v>
      </c>
      <c r="U211" s="34">
        <v>0</v>
      </c>
      <c r="V211" s="34">
        <f>O211+Q211+S211+U211</f>
        <v>0.17</v>
      </c>
    </row>
    <row r="212" spans="1:35" s="83" customFormat="1" ht="38.25" hidden="1" outlineLevel="2" x14ac:dyDescent="0.2">
      <c r="A212" s="31" t="s">
        <v>467</v>
      </c>
      <c r="B212" s="28" t="s">
        <v>270</v>
      </c>
      <c r="C212" s="89" t="s">
        <v>1066</v>
      </c>
      <c r="D212" s="29" t="s">
        <v>35</v>
      </c>
      <c r="E212" s="28" t="s">
        <v>271</v>
      </c>
      <c r="F212" s="30">
        <v>1</v>
      </c>
      <c r="G212" s="47" t="s">
        <v>789</v>
      </c>
      <c r="H212" s="28" t="s">
        <v>241</v>
      </c>
      <c r="I212" s="28" t="s">
        <v>468</v>
      </c>
      <c r="J212" s="28" t="s">
        <v>469</v>
      </c>
      <c r="K212" s="31" t="s">
        <v>836</v>
      </c>
      <c r="L212" s="29" t="s">
        <v>957</v>
      </c>
      <c r="M212" s="32">
        <v>1</v>
      </c>
      <c r="N212" s="33">
        <v>0.83</v>
      </c>
      <c r="O212" s="34">
        <f>M212*N212</f>
        <v>0.83</v>
      </c>
      <c r="P212" s="35" t="s">
        <v>12</v>
      </c>
      <c r="Q212" s="34">
        <f>IF(P212="Y",O212,0)</f>
        <v>0</v>
      </c>
      <c r="R212" s="35" t="s">
        <v>12</v>
      </c>
      <c r="S212" s="34">
        <v>0</v>
      </c>
      <c r="T212" s="35" t="s">
        <v>12</v>
      </c>
      <c r="U212" s="34">
        <v>0</v>
      </c>
      <c r="V212" s="34">
        <f>O212+Q212+S212+U212</f>
        <v>0.83</v>
      </c>
      <c r="W212" s="36"/>
      <c r="X212" s="36"/>
      <c r="Y212" s="36"/>
      <c r="Z212" s="36"/>
      <c r="AA212" s="36"/>
      <c r="AB212" s="36"/>
      <c r="AC212" s="36"/>
      <c r="AD212" s="36"/>
      <c r="AE212" s="36"/>
      <c r="AF212" s="36"/>
      <c r="AG212" s="36"/>
      <c r="AH212" s="36"/>
      <c r="AI212" s="36"/>
    </row>
    <row r="213" spans="1:35" s="83" customFormat="1" outlineLevel="1" collapsed="1" x14ac:dyDescent="0.2">
      <c r="A213" s="31"/>
      <c r="B213" s="28"/>
      <c r="C213" s="116" t="s">
        <v>1140</v>
      </c>
      <c r="D213" s="29"/>
      <c r="E213" s="28"/>
      <c r="F213" s="30"/>
      <c r="G213" s="47"/>
      <c r="H213" s="28"/>
      <c r="I213" s="28"/>
      <c r="J213" s="28"/>
      <c r="K213" s="31"/>
      <c r="L213" s="29"/>
      <c r="M213" s="32"/>
      <c r="N213" s="33">
        <v>1</v>
      </c>
      <c r="O213" s="34"/>
      <c r="P213" s="35"/>
      <c r="Q213" s="34"/>
      <c r="R213" s="35"/>
      <c r="S213" s="34"/>
      <c r="T213" s="35"/>
      <c r="U213" s="34"/>
      <c r="V213" s="34"/>
      <c r="W213" s="36"/>
      <c r="X213" s="36"/>
      <c r="Y213" s="36"/>
      <c r="Z213" s="36"/>
      <c r="AA213" s="36"/>
      <c r="AB213" s="36"/>
      <c r="AC213" s="36"/>
      <c r="AD213" s="36"/>
      <c r="AE213" s="36"/>
      <c r="AF213" s="36"/>
      <c r="AG213" s="36"/>
      <c r="AH213" s="36"/>
      <c r="AI213" s="36"/>
    </row>
    <row r="214" spans="1:35" s="36" customFormat="1" ht="38.25" hidden="1" outlineLevel="2" x14ac:dyDescent="0.2">
      <c r="A214" s="31" t="s">
        <v>372</v>
      </c>
      <c r="B214" s="28" t="s">
        <v>717</v>
      </c>
      <c r="C214" s="89" t="s">
        <v>1067</v>
      </c>
      <c r="D214" s="29" t="s">
        <v>35</v>
      </c>
      <c r="E214" s="28" t="s">
        <v>36</v>
      </c>
      <c r="F214" s="30">
        <v>1</v>
      </c>
      <c r="G214" s="47" t="s">
        <v>789</v>
      </c>
      <c r="H214" s="28" t="s">
        <v>241</v>
      </c>
      <c r="I214" s="28" t="s">
        <v>373</v>
      </c>
      <c r="J214" s="28" t="s">
        <v>339</v>
      </c>
      <c r="K214" s="31">
        <v>404504</v>
      </c>
      <c r="L214" s="29" t="s">
        <v>957</v>
      </c>
      <c r="M214" s="32">
        <v>1</v>
      </c>
      <c r="N214" s="33">
        <v>1</v>
      </c>
      <c r="O214" s="34">
        <f>M214*N214</f>
        <v>1</v>
      </c>
      <c r="P214" s="35" t="s">
        <v>12</v>
      </c>
      <c r="Q214" s="34">
        <f>IF(P214="Y",O214,0)</f>
        <v>0</v>
      </c>
      <c r="R214" s="35" t="s">
        <v>12</v>
      </c>
      <c r="S214" s="34">
        <v>0</v>
      </c>
      <c r="T214" s="35" t="s">
        <v>12</v>
      </c>
      <c r="U214" s="34">
        <v>0</v>
      </c>
      <c r="V214" s="34">
        <f>O214+Q214+S214+U214</f>
        <v>1</v>
      </c>
    </row>
    <row r="215" spans="1:35" s="36" customFormat="1" outlineLevel="1" collapsed="1" x14ac:dyDescent="0.2">
      <c r="A215" s="31"/>
      <c r="B215" s="28"/>
      <c r="C215" s="116" t="s">
        <v>1141</v>
      </c>
      <c r="D215" s="29"/>
      <c r="E215" s="28"/>
      <c r="F215" s="30"/>
      <c r="G215" s="47"/>
      <c r="H215" s="28"/>
      <c r="I215" s="28"/>
      <c r="J215" s="28"/>
      <c r="K215" s="31"/>
      <c r="L215" s="29"/>
      <c r="M215" s="32"/>
      <c r="N215" s="33">
        <v>1</v>
      </c>
      <c r="O215" s="34"/>
      <c r="P215" s="35"/>
      <c r="Q215" s="34"/>
      <c r="R215" s="35"/>
      <c r="S215" s="34"/>
      <c r="T215" s="35"/>
      <c r="U215" s="34"/>
      <c r="V215" s="34"/>
    </row>
    <row r="216" spans="1:35" s="36" customFormat="1" ht="25.5" hidden="1" outlineLevel="2" x14ac:dyDescent="0.2">
      <c r="A216" s="31" t="s">
        <v>204</v>
      </c>
      <c r="B216" s="28" t="s">
        <v>205</v>
      </c>
      <c r="C216" s="89" t="s">
        <v>1068</v>
      </c>
      <c r="D216" s="29" t="s">
        <v>206</v>
      </c>
      <c r="E216" s="28" t="s">
        <v>207</v>
      </c>
      <c r="F216" s="30">
        <v>3</v>
      </c>
      <c r="G216" s="28" t="s">
        <v>200</v>
      </c>
      <c r="H216" s="28" t="s">
        <v>208</v>
      </c>
      <c r="I216" s="28"/>
      <c r="J216" s="28" t="s">
        <v>209</v>
      </c>
      <c r="K216" s="31">
        <v>901000</v>
      </c>
      <c r="L216" s="29" t="s">
        <v>875</v>
      </c>
      <c r="M216" s="32">
        <v>1</v>
      </c>
      <c r="N216" s="33">
        <v>0.4</v>
      </c>
      <c r="O216" s="34">
        <f>M216*N216</f>
        <v>0.4</v>
      </c>
      <c r="P216" s="35" t="s">
        <v>12</v>
      </c>
      <c r="Q216" s="34">
        <f>IF(P216="Y",O216,0)</f>
        <v>0</v>
      </c>
      <c r="R216" s="35" t="s">
        <v>12</v>
      </c>
      <c r="S216" s="34">
        <v>0</v>
      </c>
      <c r="T216" s="35" t="s">
        <v>12</v>
      </c>
      <c r="U216" s="34">
        <v>0</v>
      </c>
      <c r="V216" s="34">
        <f>O216+Q216+S216+U216</f>
        <v>0.4</v>
      </c>
    </row>
    <row r="217" spans="1:35" s="36" customFormat="1" ht="25.5" hidden="1" outlineLevel="2" x14ac:dyDescent="0.2">
      <c r="A217" s="31" t="s">
        <v>218</v>
      </c>
      <c r="B217" s="28" t="s">
        <v>205</v>
      </c>
      <c r="C217" s="89" t="s">
        <v>1068</v>
      </c>
      <c r="D217" s="29" t="s">
        <v>206</v>
      </c>
      <c r="E217" s="28" t="s">
        <v>207</v>
      </c>
      <c r="F217" s="30">
        <v>3</v>
      </c>
      <c r="G217" s="28" t="s">
        <v>200</v>
      </c>
      <c r="H217" s="28" t="s">
        <v>219</v>
      </c>
      <c r="I217" s="28" t="s">
        <v>136</v>
      </c>
      <c r="J217" s="28" t="s">
        <v>718</v>
      </c>
      <c r="K217" s="28">
        <v>700000</v>
      </c>
      <c r="L217" s="29" t="s">
        <v>875</v>
      </c>
      <c r="M217" s="32">
        <v>1</v>
      </c>
      <c r="N217" s="33">
        <v>0.4</v>
      </c>
      <c r="O217" s="34">
        <f>M217*N217</f>
        <v>0.4</v>
      </c>
      <c r="P217" s="35" t="s">
        <v>12</v>
      </c>
      <c r="Q217" s="34">
        <f>IF(P217="Y",O217,0)</f>
        <v>0</v>
      </c>
      <c r="R217" s="35" t="s">
        <v>12</v>
      </c>
      <c r="S217" s="34">
        <v>0</v>
      </c>
      <c r="T217" s="35" t="s">
        <v>12</v>
      </c>
      <c r="U217" s="34">
        <v>0</v>
      </c>
      <c r="V217" s="34">
        <f>O217+Q217+S217+U217</f>
        <v>0.4</v>
      </c>
    </row>
    <row r="218" spans="1:35" s="36" customFormat="1" ht="38.25" hidden="1" outlineLevel="2" x14ac:dyDescent="0.2">
      <c r="A218" s="27" t="s">
        <v>226</v>
      </c>
      <c r="B218" s="28" t="s">
        <v>205</v>
      </c>
      <c r="C218" s="89" t="s">
        <v>1068</v>
      </c>
      <c r="D218" s="29" t="s">
        <v>206</v>
      </c>
      <c r="E218" s="28" t="s">
        <v>207</v>
      </c>
      <c r="F218" s="30">
        <v>3</v>
      </c>
      <c r="G218" s="28" t="s">
        <v>200</v>
      </c>
      <c r="H218" s="28" t="s">
        <v>201</v>
      </c>
      <c r="I218" s="28" t="s">
        <v>227</v>
      </c>
      <c r="J218" s="28" t="s">
        <v>719</v>
      </c>
      <c r="K218" s="28">
        <v>905580</v>
      </c>
      <c r="L218" s="29" t="s">
        <v>875</v>
      </c>
      <c r="M218" s="32">
        <v>1</v>
      </c>
      <c r="N218" s="33">
        <v>0.2</v>
      </c>
      <c r="O218" s="34">
        <f>M218*N218</f>
        <v>0.2</v>
      </c>
      <c r="P218" s="35" t="s">
        <v>12</v>
      </c>
      <c r="Q218" s="34">
        <f>IF(P218="Y",O218,0)</f>
        <v>0</v>
      </c>
      <c r="R218" s="35" t="s">
        <v>12</v>
      </c>
      <c r="S218" s="34">
        <v>0</v>
      </c>
      <c r="T218" s="35" t="s">
        <v>12</v>
      </c>
      <c r="U218" s="34">
        <v>0</v>
      </c>
      <c r="V218" s="34">
        <f>O218+Q218+S218+U218</f>
        <v>0.2</v>
      </c>
    </row>
    <row r="219" spans="1:35" s="36" customFormat="1" outlineLevel="1" collapsed="1" x14ac:dyDescent="0.2">
      <c r="A219" s="27"/>
      <c r="B219" s="28"/>
      <c r="C219" s="116" t="s">
        <v>1142</v>
      </c>
      <c r="D219" s="29"/>
      <c r="E219" s="28"/>
      <c r="F219" s="30"/>
      <c r="G219" s="28"/>
      <c r="H219" s="28"/>
      <c r="I219" s="28"/>
      <c r="J219" s="28"/>
      <c r="K219" s="28"/>
      <c r="L219" s="29"/>
      <c r="M219" s="32"/>
      <c r="N219" s="33">
        <v>1</v>
      </c>
      <c r="O219" s="34"/>
      <c r="P219" s="35"/>
      <c r="Q219" s="34"/>
      <c r="R219" s="35"/>
      <c r="S219" s="34"/>
      <c r="T219" s="35"/>
      <c r="U219" s="34"/>
      <c r="V219" s="34"/>
    </row>
    <row r="220" spans="1:35" s="36" customFormat="1" ht="38.25" hidden="1" outlineLevel="2" x14ac:dyDescent="0.2">
      <c r="A220" s="31" t="s">
        <v>368</v>
      </c>
      <c r="B220" s="28" t="s">
        <v>369</v>
      </c>
      <c r="C220" s="89" t="s">
        <v>1069</v>
      </c>
      <c r="D220" s="29" t="s">
        <v>370</v>
      </c>
      <c r="E220" s="28" t="s">
        <v>371</v>
      </c>
      <c r="F220" s="30">
        <v>3</v>
      </c>
      <c r="G220" s="28" t="s">
        <v>789</v>
      </c>
      <c r="H220" s="28" t="s">
        <v>241</v>
      </c>
      <c r="I220" s="28" t="s">
        <v>370</v>
      </c>
      <c r="J220" s="28" t="s">
        <v>339</v>
      </c>
      <c r="K220" s="31" t="s">
        <v>824</v>
      </c>
      <c r="L220" s="29" t="s">
        <v>957</v>
      </c>
      <c r="M220" s="32">
        <v>1</v>
      </c>
      <c r="N220" s="33">
        <v>0.7</v>
      </c>
      <c r="O220" s="34">
        <f>M220*N220</f>
        <v>0.7</v>
      </c>
      <c r="P220" s="35" t="s">
        <v>12</v>
      </c>
      <c r="Q220" s="34">
        <f>IF(P220="Y",O220,0)</f>
        <v>0</v>
      </c>
      <c r="R220" s="35" t="s">
        <v>12</v>
      </c>
      <c r="S220" s="34">
        <v>0</v>
      </c>
      <c r="T220" s="35" t="s">
        <v>76</v>
      </c>
      <c r="U220" s="34">
        <v>0.7</v>
      </c>
      <c r="V220" s="34">
        <f>O220+Q220+S220+U220</f>
        <v>1.4</v>
      </c>
    </row>
    <row r="221" spans="1:35" s="206" customFormat="1" outlineLevel="1" collapsed="1" x14ac:dyDescent="0.2">
      <c r="A221" s="199"/>
      <c r="B221" s="200"/>
      <c r="C221" s="227" t="s">
        <v>1143</v>
      </c>
      <c r="D221" s="201" t="s">
        <v>370</v>
      </c>
      <c r="E221" s="200"/>
      <c r="F221" s="202"/>
      <c r="G221" s="200"/>
      <c r="H221" s="200"/>
      <c r="I221" s="200"/>
      <c r="J221" s="200"/>
      <c r="K221" s="199"/>
      <c r="L221" s="201"/>
      <c r="M221" s="204"/>
      <c r="N221" s="197">
        <v>0.7</v>
      </c>
      <c r="O221" s="198"/>
      <c r="P221" s="205"/>
      <c r="Q221" s="198"/>
      <c r="R221" s="205"/>
      <c r="S221" s="198"/>
      <c r="T221" s="205"/>
      <c r="U221" s="198"/>
      <c r="V221" s="198"/>
    </row>
    <row r="222" spans="1:35" s="36" customFormat="1" ht="25.5" hidden="1" outlineLevel="2" x14ac:dyDescent="0.2">
      <c r="A222" s="27" t="s">
        <v>148</v>
      </c>
      <c r="B222" s="28" t="s">
        <v>149</v>
      </c>
      <c r="C222" s="89" t="s">
        <v>1070</v>
      </c>
      <c r="D222" s="29" t="s">
        <v>150</v>
      </c>
      <c r="E222" s="28" t="s">
        <v>151</v>
      </c>
      <c r="F222" s="30">
        <v>2</v>
      </c>
      <c r="G222" s="28" t="s">
        <v>135</v>
      </c>
      <c r="H222" s="28" t="s">
        <v>602</v>
      </c>
      <c r="I222" s="28" t="s">
        <v>720</v>
      </c>
      <c r="J222" s="28" t="s">
        <v>137</v>
      </c>
      <c r="K222" s="31">
        <v>504600</v>
      </c>
      <c r="L222" s="29" t="s">
        <v>875</v>
      </c>
      <c r="M222" s="32">
        <v>1</v>
      </c>
      <c r="N222" s="33">
        <v>1</v>
      </c>
      <c r="O222" s="34">
        <f>M222*N222</f>
        <v>1</v>
      </c>
      <c r="P222" s="35" t="s">
        <v>12</v>
      </c>
      <c r="Q222" s="34">
        <f>IF(P222="Y",O222,0)</f>
        <v>0</v>
      </c>
      <c r="R222" s="35" t="s">
        <v>12</v>
      </c>
      <c r="S222" s="34">
        <v>0</v>
      </c>
      <c r="T222" s="35" t="s">
        <v>12</v>
      </c>
      <c r="U222" s="34">
        <v>0</v>
      </c>
      <c r="V222" s="34">
        <f>O222+Q222+S222+U222</f>
        <v>1</v>
      </c>
    </row>
    <row r="223" spans="1:35" s="36" customFormat="1" outlineLevel="1" collapsed="1" x14ac:dyDescent="0.2">
      <c r="A223" s="27"/>
      <c r="B223" s="28"/>
      <c r="C223" s="116" t="s">
        <v>1144</v>
      </c>
      <c r="D223" s="29"/>
      <c r="E223" s="28"/>
      <c r="F223" s="30"/>
      <c r="G223" s="28"/>
      <c r="H223" s="28"/>
      <c r="I223" s="28"/>
      <c r="J223" s="28"/>
      <c r="K223" s="31"/>
      <c r="L223" s="29"/>
      <c r="M223" s="32"/>
      <c r="N223" s="33">
        <v>1</v>
      </c>
      <c r="O223" s="34"/>
      <c r="P223" s="35"/>
      <c r="Q223" s="34"/>
      <c r="R223" s="35"/>
      <c r="S223" s="34"/>
      <c r="T223" s="35"/>
      <c r="U223" s="34"/>
      <c r="V223" s="34"/>
    </row>
    <row r="224" spans="1:35" s="36" customFormat="1" ht="25.5" hidden="1" outlineLevel="2" x14ac:dyDescent="0.2">
      <c r="A224" s="27" t="s">
        <v>8</v>
      </c>
      <c r="B224" s="28" t="s">
        <v>721</v>
      </c>
      <c r="C224" s="89" t="s">
        <v>721</v>
      </c>
      <c r="D224" s="29" t="s">
        <v>9</v>
      </c>
      <c r="E224" s="28" t="s">
        <v>10</v>
      </c>
      <c r="F224" s="30">
        <v>3</v>
      </c>
      <c r="G224" s="28" t="s">
        <v>11</v>
      </c>
      <c r="H224" s="28" t="s">
        <v>612</v>
      </c>
      <c r="I224" s="28" t="s">
        <v>722</v>
      </c>
      <c r="J224" s="28" t="s">
        <v>608</v>
      </c>
      <c r="K224" s="28">
        <v>152100</v>
      </c>
      <c r="L224" s="29" t="s">
        <v>875</v>
      </c>
      <c r="M224" s="32">
        <v>1</v>
      </c>
      <c r="N224" s="33">
        <v>0.5</v>
      </c>
      <c r="O224" s="34">
        <f>M224*N224</f>
        <v>0.5</v>
      </c>
      <c r="P224" s="35" t="s">
        <v>12</v>
      </c>
      <c r="Q224" s="34">
        <f>IF(P224="Y",O224,0)</f>
        <v>0</v>
      </c>
      <c r="R224" s="35" t="s">
        <v>12</v>
      </c>
      <c r="S224" s="34">
        <v>0</v>
      </c>
      <c r="T224" s="35" t="s">
        <v>12</v>
      </c>
      <c r="U224" s="34">
        <v>0</v>
      </c>
      <c r="V224" s="34">
        <f>O224+Q224+S224+U224</f>
        <v>0.5</v>
      </c>
    </row>
    <row r="225" spans="1:35" s="36" customFormat="1" ht="25.5" hidden="1" outlineLevel="2" x14ac:dyDescent="0.2">
      <c r="A225" s="27" t="s">
        <v>39</v>
      </c>
      <c r="B225" s="28" t="s">
        <v>721</v>
      </c>
      <c r="C225" s="89" t="s">
        <v>721</v>
      </c>
      <c r="D225" s="29" t="s">
        <v>9</v>
      </c>
      <c r="E225" s="28" t="s">
        <v>10</v>
      </c>
      <c r="F225" s="30">
        <v>3</v>
      </c>
      <c r="G225" s="28" t="s">
        <v>11</v>
      </c>
      <c r="H225" s="28" t="s">
        <v>613</v>
      </c>
      <c r="I225" s="28" t="s">
        <v>28</v>
      </c>
      <c r="J225" s="28" t="s">
        <v>608</v>
      </c>
      <c r="K225" s="28" t="s">
        <v>29</v>
      </c>
      <c r="L225" s="29" t="s">
        <v>875</v>
      </c>
      <c r="M225" s="32">
        <v>1</v>
      </c>
      <c r="N225" s="33">
        <v>0.5</v>
      </c>
      <c r="O225" s="34">
        <f>M225*N225</f>
        <v>0.5</v>
      </c>
      <c r="P225" s="35" t="s">
        <v>12</v>
      </c>
      <c r="Q225" s="34">
        <f>IF(P225="Y",O225,0)</f>
        <v>0</v>
      </c>
      <c r="R225" s="35" t="s">
        <v>12</v>
      </c>
      <c r="S225" s="34">
        <v>0</v>
      </c>
      <c r="T225" s="35" t="s">
        <v>12</v>
      </c>
      <c r="U225" s="34">
        <v>0</v>
      </c>
      <c r="V225" s="34">
        <f>O225+Q225+S225+U225</f>
        <v>0.5</v>
      </c>
    </row>
    <row r="226" spans="1:35" s="36" customFormat="1" outlineLevel="1" collapsed="1" x14ac:dyDescent="0.2">
      <c r="A226" s="27"/>
      <c r="B226" s="28"/>
      <c r="C226" s="116" t="s">
        <v>967</v>
      </c>
      <c r="D226" s="29"/>
      <c r="E226" s="28"/>
      <c r="F226" s="30"/>
      <c r="G226" s="28"/>
      <c r="H226" s="28"/>
      <c r="I226" s="28"/>
      <c r="J226" s="28"/>
      <c r="K226" s="28"/>
      <c r="L226" s="29"/>
      <c r="M226" s="32"/>
      <c r="N226" s="33">
        <v>1</v>
      </c>
      <c r="O226" s="34"/>
      <c r="P226" s="35"/>
      <c r="Q226" s="34"/>
      <c r="R226" s="35"/>
      <c r="S226" s="34"/>
      <c r="T226" s="35"/>
      <c r="U226" s="34"/>
      <c r="V226" s="34"/>
    </row>
    <row r="227" spans="1:35" s="36" customFormat="1" ht="25.5" hidden="1" outlineLevel="2" x14ac:dyDescent="0.2">
      <c r="A227" s="27" t="s">
        <v>499</v>
      </c>
      <c r="B227" s="89" t="s">
        <v>500</v>
      </c>
      <c r="C227" s="89" t="s">
        <v>1071</v>
      </c>
      <c r="D227" s="29" t="s">
        <v>723</v>
      </c>
      <c r="E227" s="90" t="s">
        <v>501</v>
      </c>
      <c r="F227" s="30">
        <v>4</v>
      </c>
      <c r="G227" s="28" t="s">
        <v>498</v>
      </c>
      <c r="H227" s="92" t="s">
        <v>581</v>
      </c>
      <c r="I227" s="93" t="s">
        <v>724</v>
      </c>
      <c r="J227" s="66" t="s">
        <v>913</v>
      </c>
      <c r="K227" s="94">
        <v>601390</v>
      </c>
      <c r="L227" s="94" t="s">
        <v>914</v>
      </c>
      <c r="M227" s="32">
        <v>1</v>
      </c>
      <c r="N227" s="33">
        <v>0.75</v>
      </c>
      <c r="O227" s="34">
        <f>M227*N227</f>
        <v>0.75</v>
      </c>
      <c r="P227" s="35" t="s">
        <v>12</v>
      </c>
      <c r="Q227" s="34">
        <f>IF(P227="Y",O227,0)</f>
        <v>0</v>
      </c>
      <c r="R227" s="35" t="s">
        <v>12</v>
      </c>
      <c r="S227" s="34">
        <v>0</v>
      </c>
      <c r="T227" s="35" t="s">
        <v>12</v>
      </c>
      <c r="U227" s="34">
        <v>0</v>
      </c>
      <c r="V227" s="34">
        <f>O227+Q227+S227+U227</f>
        <v>0.75</v>
      </c>
    </row>
    <row r="228" spans="1:35" s="36" customFormat="1" ht="25.5" hidden="1" outlineLevel="2" x14ac:dyDescent="0.2">
      <c r="A228" s="27" t="s">
        <v>506</v>
      </c>
      <c r="B228" s="89" t="s">
        <v>500</v>
      </c>
      <c r="C228" s="89" t="s">
        <v>1071</v>
      </c>
      <c r="D228" s="29" t="s">
        <v>723</v>
      </c>
      <c r="E228" s="90" t="s">
        <v>501</v>
      </c>
      <c r="F228" s="30">
        <v>4</v>
      </c>
      <c r="G228" s="28" t="s">
        <v>498</v>
      </c>
      <c r="H228" s="92" t="s">
        <v>581</v>
      </c>
      <c r="I228" s="93" t="s">
        <v>726</v>
      </c>
      <c r="J228" s="66" t="s">
        <v>913</v>
      </c>
      <c r="K228" s="94">
        <v>601380</v>
      </c>
      <c r="L228" s="94" t="s">
        <v>914</v>
      </c>
      <c r="M228" s="32">
        <v>1</v>
      </c>
      <c r="N228" s="33">
        <v>0.25</v>
      </c>
      <c r="O228" s="34">
        <f>M228*N228</f>
        <v>0.25</v>
      </c>
      <c r="P228" s="35" t="s">
        <v>12</v>
      </c>
      <c r="Q228" s="34">
        <f>IF(P228="Y",O228,0)</f>
        <v>0</v>
      </c>
      <c r="R228" s="35" t="s">
        <v>12</v>
      </c>
      <c r="S228" s="34">
        <v>0</v>
      </c>
      <c r="T228" s="35" t="s">
        <v>12</v>
      </c>
      <c r="U228" s="34">
        <v>0</v>
      </c>
      <c r="V228" s="34">
        <f>O228+Q228+S228+U228</f>
        <v>0.25</v>
      </c>
    </row>
    <row r="229" spans="1:35" s="36" customFormat="1" outlineLevel="1" collapsed="1" x14ac:dyDescent="0.2">
      <c r="A229" s="27"/>
      <c r="B229" s="89"/>
      <c r="C229" s="116" t="s">
        <v>1145</v>
      </c>
      <c r="D229" s="29"/>
      <c r="E229" s="90"/>
      <c r="F229" s="30"/>
      <c r="G229" s="28"/>
      <c r="H229" s="92"/>
      <c r="I229" s="93"/>
      <c r="J229" s="66"/>
      <c r="K229" s="94"/>
      <c r="L229" s="94"/>
      <c r="M229" s="32"/>
      <c r="N229" s="33">
        <v>1</v>
      </c>
      <c r="O229" s="34"/>
      <c r="P229" s="35"/>
      <c r="Q229" s="34"/>
      <c r="R229" s="35"/>
      <c r="S229" s="34"/>
      <c r="T229" s="35"/>
      <c r="U229" s="34"/>
      <c r="V229" s="34"/>
    </row>
    <row r="230" spans="1:35" s="36" customFormat="1" ht="25.5" hidden="1" outlineLevel="2" x14ac:dyDescent="0.2">
      <c r="A230" s="31" t="s">
        <v>169</v>
      </c>
      <c r="B230" s="28" t="s">
        <v>170</v>
      </c>
      <c r="C230" s="89" t="s">
        <v>1072</v>
      </c>
      <c r="D230" s="29" t="s">
        <v>133</v>
      </c>
      <c r="E230" s="28" t="s">
        <v>134</v>
      </c>
      <c r="F230" s="30" t="s">
        <v>27</v>
      </c>
      <c r="G230" s="28" t="s">
        <v>168</v>
      </c>
      <c r="H230" s="28" t="s">
        <v>171</v>
      </c>
      <c r="I230" s="28" t="s">
        <v>172</v>
      </c>
      <c r="J230" s="28" t="s">
        <v>173</v>
      </c>
      <c r="K230" s="31">
        <v>706202</v>
      </c>
      <c r="L230" s="29" t="s">
        <v>875</v>
      </c>
      <c r="M230" s="32">
        <v>3</v>
      </c>
      <c r="N230" s="33">
        <v>0.01</v>
      </c>
      <c r="O230" s="34">
        <f t="shared" ref="O230:O237" si="15">M230*N230</f>
        <v>0.03</v>
      </c>
      <c r="P230" s="35" t="s">
        <v>12</v>
      </c>
      <c r="Q230" s="34">
        <f t="shared" ref="Q230:Q237" si="16">IF(P230="Y",O230,0)</f>
        <v>0</v>
      </c>
      <c r="R230" s="35" t="s">
        <v>76</v>
      </c>
      <c r="S230" s="34">
        <v>0.02</v>
      </c>
      <c r="T230" s="35" t="s">
        <v>12</v>
      </c>
      <c r="U230" s="34">
        <v>0</v>
      </c>
      <c r="V230" s="34">
        <f t="shared" ref="V230:V237" si="17">O230+Q230+S230+U230</f>
        <v>0.05</v>
      </c>
    </row>
    <row r="231" spans="1:35" s="36" customFormat="1" ht="25.5" hidden="1" outlineLevel="2" x14ac:dyDescent="0.2">
      <c r="A231" s="31" t="s">
        <v>174</v>
      </c>
      <c r="B231" s="28" t="s">
        <v>170</v>
      </c>
      <c r="C231" s="89" t="s">
        <v>1072</v>
      </c>
      <c r="D231" s="29" t="s">
        <v>133</v>
      </c>
      <c r="E231" s="28" t="s">
        <v>134</v>
      </c>
      <c r="F231" s="30" t="s">
        <v>27</v>
      </c>
      <c r="G231" s="28" t="s">
        <v>168</v>
      </c>
      <c r="H231" s="28" t="s">
        <v>171</v>
      </c>
      <c r="I231" s="28" t="s">
        <v>566</v>
      </c>
      <c r="J231" s="28" t="s">
        <v>173</v>
      </c>
      <c r="K231" s="28">
        <v>706408</v>
      </c>
      <c r="L231" s="29" t="s">
        <v>875</v>
      </c>
      <c r="M231" s="32">
        <v>3</v>
      </c>
      <c r="N231" s="33">
        <v>0.01</v>
      </c>
      <c r="O231" s="34">
        <f t="shared" si="15"/>
        <v>0.03</v>
      </c>
      <c r="P231" s="35" t="s">
        <v>12</v>
      </c>
      <c r="Q231" s="34">
        <f t="shared" si="16"/>
        <v>0</v>
      </c>
      <c r="R231" s="35" t="s">
        <v>76</v>
      </c>
      <c r="S231" s="34">
        <v>0.02</v>
      </c>
      <c r="T231" s="35" t="s">
        <v>12</v>
      </c>
      <c r="U231" s="34">
        <v>0</v>
      </c>
      <c r="V231" s="34">
        <f t="shared" si="17"/>
        <v>0.05</v>
      </c>
    </row>
    <row r="232" spans="1:35" s="36" customFormat="1" ht="38.25" hidden="1" outlineLevel="2" x14ac:dyDescent="0.2">
      <c r="A232" s="31" t="s">
        <v>179</v>
      </c>
      <c r="B232" s="28" t="s">
        <v>170</v>
      </c>
      <c r="C232" s="89" t="s">
        <v>1072</v>
      </c>
      <c r="D232" s="29" t="s">
        <v>133</v>
      </c>
      <c r="E232" s="28" t="s">
        <v>134</v>
      </c>
      <c r="F232" s="30" t="s">
        <v>27</v>
      </c>
      <c r="G232" s="28" t="s">
        <v>168</v>
      </c>
      <c r="H232" s="28" t="s">
        <v>171</v>
      </c>
      <c r="I232" s="28" t="s">
        <v>180</v>
      </c>
      <c r="J232" s="28" t="s">
        <v>173</v>
      </c>
      <c r="K232" s="31">
        <v>706207</v>
      </c>
      <c r="L232" s="29" t="s">
        <v>875</v>
      </c>
      <c r="M232" s="32">
        <v>3</v>
      </c>
      <c r="N232" s="33">
        <v>0.01</v>
      </c>
      <c r="O232" s="34">
        <f t="shared" si="15"/>
        <v>0.03</v>
      </c>
      <c r="P232" s="35" t="s">
        <v>12</v>
      </c>
      <c r="Q232" s="34">
        <f t="shared" si="16"/>
        <v>0</v>
      </c>
      <c r="R232" s="35" t="s">
        <v>76</v>
      </c>
      <c r="S232" s="34">
        <v>0.02</v>
      </c>
      <c r="T232" s="35" t="s">
        <v>12</v>
      </c>
      <c r="U232" s="34">
        <v>0</v>
      </c>
      <c r="V232" s="34">
        <f t="shared" si="17"/>
        <v>0.05</v>
      </c>
    </row>
    <row r="233" spans="1:35" s="36" customFormat="1" ht="25.5" hidden="1" outlineLevel="2" x14ac:dyDescent="0.2">
      <c r="A233" s="31" t="s">
        <v>191</v>
      </c>
      <c r="B233" s="28" t="s">
        <v>170</v>
      </c>
      <c r="C233" s="89" t="s">
        <v>1072</v>
      </c>
      <c r="D233" s="29" t="s">
        <v>133</v>
      </c>
      <c r="E233" s="28" t="s">
        <v>134</v>
      </c>
      <c r="F233" s="30" t="s">
        <v>27</v>
      </c>
      <c r="G233" s="28" t="s">
        <v>168</v>
      </c>
      <c r="H233" s="28" t="s">
        <v>171</v>
      </c>
      <c r="I233" s="28" t="s">
        <v>192</v>
      </c>
      <c r="J233" s="28" t="s">
        <v>173</v>
      </c>
      <c r="K233" s="31">
        <v>706201</v>
      </c>
      <c r="L233" s="29" t="s">
        <v>875</v>
      </c>
      <c r="M233" s="32">
        <v>3</v>
      </c>
      <c r="N233" s="33">
        <v>0.01</v>
      </c>
      <c r="O233" s="34">
        <f t="shared" si="15"/>
        <v>0.03</v>
      </c>
      <c r="P233" s="35" t="s">
        <v>12</v>
      </c>
      <c r="Q233" s="34">
        <f t="shared" si="16"/>
        <v>0</v>
      </c>
      <c r="R233" s="35" t="s">
        <v>76</v>
      </c>
      <c r="S233" s="34">
        <v>0.02</v>
      </c>
      <c r="T233" s="35" t="s">
        <v>12</v>
      </c>
      <c r="U233" s="34">
        <v>0</v>
      </c>
      <c r="V233" s="34">
        <f t="shared" si="17"/>
        <v>0.05</v>
      </c>
    </row>
    <row r="234" spans="1:35" s="36" customFormat="1" ht="25.5" hidden="1" outlineLevel="2" x14ac:dyDescent="0.2">
      <c r="A234" s="31" t="s">
        <v>193</v>
      </c>
      <c r="B234" s="28" t="s">
        <v>170</v>
      </c>
      <c r="C234" s="89" t="s">
        <v>1072</v>
      </c>
      <c r="D234" s="29" t="s">
        <v>133</v>
      </c>
      <c r="E234" s="28" t="s">
        <v>134</v>
      </c>
      <c r="F234" s="30" t="s">
        <v>27</v>
      </c>
      <c r="G234" s="28" t="s">
        <v>168</v>
      </c>
      <c r="H234" s="28" t="s">
        <v>171</v>
      </c>
      <c r="I234" s="28" t="s">
        <v>194</v>
      </c>
      <c r="J234" s="28" t="s">
        <v>173</v>
      </c>
      <c r="K234" s="31">
        <v>706203</v>
      </c>
      <c r="L234" s="29" t="s">
        <v>875</v>
      </c>
      <c r="M234" s="32">
        <v>3</v>
      </c>
      <c r="N234" s="33">
        <v>0.05</v>
      </c>
      <c r="O234" s="34">
        <f t="shared" si="15"/>
        <v>0.15000000000000002</v>
      </c>
      <c r="P234" s="35" t="s">
        <v>12</v>
      </c>
      <c r="Q234" s="34">
        <f t="shared" si="16"/>
        <v>0</v>
      </c>
      <c r="R234" s="35" t="s">
        <v>76</v>
      </c>
      <c r="S234" s="34">
        <v>0.1</v>
      </c>
      <c r="T234" s="35" t="s">
        <v>12</v>
      </c>
      <c r="U234" s="34">
        <v>0</v>
      </c>
      <c r="V234" s="34">
        <f t="shared" si="17"/>
        <v>0.25</v>
      </c>
    </row>
    <row r="235" spans="1:35" s="83" customFormat="1" ht="25.5" hidden="1" outlineLevel="2" x14ac:dyDescent="0.2">
      <c r="A235" s="31" t="s">
        <v>195</v>
      </c>
      <c r="B235" s="28" t="s">
        <v>170</v>
      </c>
      <c r="C235" s="89" t="s">
        <v>1072</v>
      </c>
      <c r="D235" s="29" t="s">
        <v>133</v>
      </c>
      <c r="E235" s="28" t="s">
        <v>134</v>
      </c>
      <c r="F235" s="30" t="s">
        <v>27</v>
      </c>
      <c r="G235" s="28" t="s">
        <v>168</v>
      </c>
      <c r="H235" s="28" t="s">
        <v>171</v>
      </c>
      <c r="I235" s="28" t="s">
        <v>196</v>
      </c>
      <c r="J235" s="28" t="s">
        <v>173</v>
      </c>
      <c r="K235" s="31">
        <v>706404</v>
      </c>
      <c r="L235" s="29" t="s">
        <v>875</v>
      </c>
      <c r="M235" s="32">
        <v>3</v>
      </c>
      <c r="N235" s="33">
        <v>0.2</v>
      </c>
      <c r="O235" s="34">
        <f t="shared" si="15"/>
        <v>0.60000000000000009</v>
      </c>
      <c r="P235" s="35" t="s">
        <v>12</v>
      </c>
      <c r="Q235" s="34">
        <f t="shared" si="16"/>
        <v>0</v>
      </c>
      <c r="R235" s="35" t="s">
        <v>76</v>
      </c>
      <c r="S235" s="34">
        <v>0.4</v>
      </c>
      <c r="T235" s="35" t="s">
        <v>12</v>
      </c>
      <c r="U235" s="34">
        <v>0</v>
      </c>
      <c r="V235" s="34">
        <f t="shared" si="17"/>
        <v>1</v>
      </c>
      <c r="W235" s="36"/>
      <c r="X235" s="36"/>
      <c r="Y235" s="36"/>
      <c r="Z235" s="36"/>
      <c r="AA235" s="36"/>
      <c r="AB235" s="36"/>
      <c r="AC235" s="36"/>
      <c r="AD235" s="36"/>
      <c r="AE235" s="36"/>
      <c r="AF235" s="36"/>
      <c r="AG235" s="36"/>
      <c r="AH235" s="36"/>
      <c r="AI235" s="36"/>
    </row>
    <row r="236" spans="1:35" s="36" customFormat="1" ht="25.5" hidden="1" outlineLevel="2" x14ac:dyDescent="0.2">
      <c r="A236" s="31" t="s">
        <v>197</v>
      </c>
      <c r="B236" s="28" t="s">
        <v>170</v>
      </c>
      <c r="C236" s="89" t="s">
        <v>1072</v>
      </c>
      <c r="D236" s="29" t="s">
        <v>133</v>
      </c>
      <c r="E236" s="28" t="s">
        <v>134</v>
      </c>
      <c r="F236" s="30" t="s">
        <v>27</v>
      </c>
      <c r="G236" s="28" t="s">
        <v>168</v>
      </c>
      <c r="H236" s="28" t="s">
        <v>171</v>
      </c>
      <c r="I236" s="28" t="s">
        <v>569</v>
      </c>
      <c r="J236" s="28" t="s">
        <v>173</v>
      </c>
      <c r="K236" s="28">
        <v>706211</v>
      </c>
      <c r="L236" s="29" t="s">
        <v>875</v>
      </c>
      <c r="M236" s="32">
        <v>3</v>
      </c>
      <c r="N236" s="33">
        <v>0.7</v>
      </c>
      <c r="O236" s="34">
        <f t="shared" si="15"/>
        <v>2.0999999999999996</v>
      </c>
      <c r="P236" s="35" t="s">
        <v>12</v>
      </c>
      <c r="Q236" s="34">
        <f t="shared" si="16"/>
        <v>0</v>
      </c>
      <c r="R236" s="35" t="s">
        <v>76</v>
      </c>
      <c r="S236" s="34">
        <v>1.4</v>
      </c>
      <c r="T236" s="35" t="s">
        <v>12</v>
      </c>
      <c r="U236" s="34">
        <v>0</v>
      </c>
      <c r="V236" s="34">
        <f t="shared" si="17"/>
        <v>3.4999999999999996</v>
      </c>
    </row>
    <row r="237" spans="1:35" s="36" customFormat="1" ht="25.5" hidden="1" outlineLevel="2" x14ac:dyDescent="0.2">
      <c r="A237" s="31" t="s">
        <v>198</v>
      </c>
      <c r="B237" s="28" t="s">
        <v>170</v>
      </c>
      <c r="C237" s="89" t="s">
        <v>1072</v>
      </c>
      <c r="D237" s="29" t="s">
        <v>133</v>
      </c>
      <c r="E237" s="28" t="s">
        <v>134</v>
      </c>
      <c r="F237" s="30" t="s">
        <v>27</v>
      </c>
      <c r="G237" s="28" t="s">
        <v>168</v>
      </c>
      <c r="H237" s="28" t="s">
        <v>171</v>
      </c>
      <c r="I237" s="28" t="s">
        <v>199</v>
      </c>
      <c r="J237" s="28" t="s">
        <v>173</v>
      </c>
      <c r="K237" s="28">
        <v>705401</v>
      </c>
      <c r="L237" s="29" t="s">
        <v>875</v>
      </c>
      <c r="M237" s="32">
        <v>3</v>
      </c>
      <c r="N237" s="33">
        <v>0.01</v>
      </c>
      <c r="O237" s="34">
        <f t="shared" si="15"/>
        <v>0.03</v>
      </c>
      <c r="P237" s="35" t="s">
        <v>12</v>
      </c>
      <c r="Q237" s="34">
        <f t="shared" si="16"/>
        <v>0</v>
      </c>
      <c r="R237" s="35" t="s">
        <v>76</v>
      </c>
      <c r="S237" s="34">
        <v>0.02</v>
      </c>
      <c r="T237" s="35" t="s">
        <v>12</v>
      </c>
      <c r="U237" s="34">
        <v>0</v>
      </c>
      <c r="V237" s="34">
        <f t="shared" si="17"/>
        <v>0.05</v>
      </c>
    </row>
    <row r="238" spans="1:35" s="36" customFormat="1" outlineLevel="1" collapsed="1" x14ac:dyDescent="0.2">
      <c r="A238" s="31"/>
      <c r="B238" s="28"/>
      <c r="C238" s="116" t="s">
        <v>1146</v>
      </c>
      <c r="D238" s="29"/>
      <c r="E238" s="28"/>
      <c r="F238" s="30"/>
      <c r="G238" s="28"/>
      <c r="H238" s="28"/>
      <c r="I238" s="28"/>
      <c r="J238" s="28"/>
      <c r="K238" s="28"/>
      <c r="L238" s="29"/>
      <c r="M238" s="32"/>
      <c r="N238" s="33">
        <v>1</v>
      </c>
      <c r="O238" s="34"/>
      <c r="P238" s="35"/>
      <c r="Q238" s="34"/>
      <c r="R238" s="35"/>
      <c r="S238" s="34"/>
      <c r="T238" s="35"/>
      <c r="U238" s="34"/>
      <c r="V238" s="34"/>
    </row>
    <row r="239" spans="1:35" s="36" customFormat="1" ht="25.5" hidden="1" outlineLevel="2" x14ac:dyDescent="0.2">
      <c r="A239" s="27" t="s">
        <v>131</v>
      </c>
      <c r="B239" s="28" t="s">
        <v>132</v>
      </c>
      <c r="C239" s="89" t="s">
        <v>1073</v>
      </c>
      <c r="D239" s="29" t="s">
        <v>133</v>
      </c>
      <c r="E239" s="28" t="s">
        <v>134</v>
      </c>
      <c r="F239" s="30">
        <v>2</v>
      </c>
      <c r="G239" s="28" t="s">
        <v>135</v>
      </c>
      <c r="H239" s="28" t="s">
        <v>727</v>
      </c>
      <c r="I239" s="28" t="s">
        <v>728</v>
      </c>
      <c r="J239" s="28" t="s">
        <v>137</v>
      </c>
      <c r="K239" s="31">
        <v>509600</v>
      </c>
      <c r="L239" s="29" t="s">
        <v>875</v>
      </c>
      <c r="M239" s="32">
        <v>2</v>
      </c>
      <c r="N239" s="33">
        <v>1</v>
      </c>
      <c r="O239" s="34">
        <f>M239*N239</f>
        <v>2</v>
      </c>
      <c r="P239" s="35" t="s">
        <v>12</v>
      </c>
      <c r="Q239" s="34">
        <f>IF(P239="Y",O239,0)</f>
        <v>0</v>
      </c>
      <c r="R239" s="35" t="s">
        <v>76</v>
      </c>
      <c r="S239" s="34">
        <v>1</v>
      </c>
      <c r="T239" s="35" t="s">
        <v>12</v>
      </c>
      <c r="U239" s="34">
        <v>0</v>
      </c>
      <c r="V239" s="34">
        <f>O239+Q239+S239+U239</f>
        <v>3</v>
      </c>
    </row>
    <row r="240" spans="1:35" s="36" customFormat="1" outlineLevel="1" collapsed="1" x14ac:dyDescent="0.2">
      <c r="A240" s="27"/>
      <c r="B240" s="28"/>
      <c r="C240" s="116" t="s">
        <v>1147</v>
      </c>
      <c r="D240" s="29"/>
      <c r="E240" s="28"/>
      <c r="F240" s="30"/>
      <c r="G240" s="28"/>
      <c r="H240" s="28"/>
      <c r="I240" s="28"/>
      <c r="J240" s="28"/>
      <c r="K240" s="31"/>
      <c r="L240" s="29"/>
      <c r="M240" s="32"/>
      <c r="N240" s="33">
        <v>1</v>
      </c>
      <c r="O240" s="34"/>
      <c r="P240" s="35"/>
      <c r="Q240" s="34"/>
      <c r="R240" s="35"/>
      <c r="S240" s="34"/>
      <c r="T240" s="35"/>
      <c r="U240" s="34"/>
      <c r="V240" s="34"/>
    </row>
    <row r="241" spans="1:35" s="36" customFormat="1" ht="51" hidden="1" outlineLevel="2" x14ac:dyDescent="0.2">
      <c r="A241" s="31" t="s">
        <v>189</v>
      </c>
      <c r="B241" s="28" t="s">
        <v>190</v>
      </c>
      <c r="C241" s="89" t="s">
        <v>1074</v>
      </c>
      <c r="D241" s="29" t="s">
        <v>133</v>
      </c>
      <c r="E241" s="28" t="s">
        <v>134</v>
      </c>
      <c r="F241" s="30">
        <v>2</v>
      </c>
      <c r="G241" s="28" t="s">
        <v>168</v>
      </c>
      <c r="H241" s="28" t="s">
        <v>729</v>
      </c>
      <c r="I241" s="28" t="s">
        <v>730</v>
      </c>
      <c r="J241" s="28" t="s">
        <v>568</v>
      </c>
      <c r="K241" s="28">
        <v>705100</v>
      </c>
      <c r="L241" s="29" t="s">
        <v>875</v>
      </c>
      <c r="M241" s="32">
        <v>1</v>
      </c>
      <c r="N241" s="33">
        <v>1</v>
      </c>
      <c r="O241" s="34">
        <f>M241*N241</f>
        <v>1</v>
      </c>
      <c r="P241" s="35" t="s">
        <v>12</v>
      </c>
      <c r="Q241" s="34">
        <f>IF(P241="Y",O241,0)</f>
        <v>0</v>
      </c>
      <c r="R241" s="35" t="s">
        <v>76</v>
      </c>
      <c r="S241" s="34">
        <v>1</v>
      </c>
      <c r="T241" s="35" t="s">
        <v>12</v>
      </c>
      <c r="U241" s="34">
        <v>0</v>
      </c>
      <c r="V241" s="34">
        <f>O241+Q241+S241+U241</f>
        <v>2</v>
      </c>
    </row>
    <row r="242" spans="1:35" s="36" customFormat="1" ht="25.5" hidden="1" outlineLevel="2" x14ac:dyDescent="0.2">
      <c r="A242" s="27" t="s">
        <v>502</v>
      </c>
      <c r="B242" s="89" t="s">
        <v>731</v>
      </c>
      <c r="C242" s="89" t="s">
        <v>1074</v>
      </c>
      <c r="D242" s="29" t="s">
        <v>133</v>
      </c>
      <c r="E242" s="28" t="s">
        <v>134</v>
      </c>
      <c r="F242" s="30">
        <v>2</v>
      </c>
      <c r="G242" s="28" t="s">
        <v>498</v>
      </c>
      <c r="H242" s="93" t="s">
        <v>664</v>
      </c>
      <c r="I242" s="95" t="s">
        <v>915</v>
      </c>
      <c r="J242" s="39" t="s">
        <v>732</v>
      </c>
      <c r="K242" s="94">
        <v>600001</v>
      </c>
      <c r="L242" s="94" t="s">
        <v>6</v>
      </c>
      <c r="M242" s="32">
        <v>2</v>
      </c>
      <c r="N242" s="33">
        <v>1</v>
      </c>
      <c r="O242" s="34">
        <f>M242*N242</f>
        <v>2</v>
      </c>
      <c r="P242" s="35" t="s">
        <v>12</v>
      </c>
      <c r="Q242" s="34">
        <f>IF(P242="Y",O242,0)</f>
        <v>0</v>
      </c>
      <c r="R242" s="35" t="s">
        <v>76</v>
      </c>
      <c r="S242" s="34">
        <v>1</v>
      </c>
      <c r="T242" s="35" t="s">
        <v>12</v>
      </c>
      <c r="U242" s="34">
        <v>0</v>
      </c>
      <c r="V242" s="34">
        <f>O242+Q242+S242+U242</f>
        <v>3</v>
      </c>
    </row>
    <row r="243" spans="1:35" s="248" customFormat="1" outlineLevel="1" collapsed="1" x14ac:dyDescent="0.2">
      <c r="A243" s="237"/>
      <c r="B243" s="238"/>
      <c r="C243" s="239" t="s">
        <v>1148</v>
      </c>
      <c r="D243" s="240"/>
      <c r="E243" s="238"/>
      <c r="F243" s="241"/>
      <c r="G243" s="238"/>
      <c r="H243" s="238"/>
      <c r="I243" s="238"/>
      <c r="J243" s="238"/>
      <c r="K243" s="242"/>
      <c r="L243" s="240"/>
      <c r="M243" s="243"/>
      <c r="N243" s="244">
        <v>2</v>
      </c>
      <c r="O243" s="245"/>
      <c r="P243" s="246"/>
      <c r="Q243" s="245"/>
      <c r="R243" s="246"/>
      <c r="S243" s="245"/>
      <c r="T243" s="246"/>
      <c r="U243" s="245"/>
      <c r="V243" s="245"/>
      <c r="W243" s="247"/>
      <c r="X243" s="247"/>
      <c r="Y243" s="247"/>
      <c r="Z243" s="247"/>
      <c r="AA243" s="247"/>
      <c r="AB243" s="247"/>
      <c r="AC243" s="247"/>
      <c r="AD243" s="247"/>
      <c r="AE243" s="247"/>
      <c r="AF243" s="247"/>
      <c r="AG243" s="247"/>
      <c r="AH243" s="247"/>
    </row>
    <row r="244" spans="1:35" s="36" customFormat="1" hidden="1" outlineLevel="2" x14ac:dyDescent="0.2">
      <c r="A244" s="31" t="s">
        <v>64</v>
      </c>
      <c r="B244" s="28" t="s">
        <v>177</v>
      </c>
      <c r="C244" s="89" t="s">
        <v>1075</v>
      </c>
      <c r="D244" s="29" t="s">
        <v>133</v>
      </c>
      <c r="E244" s="28" t="s">
        <v>134</v>
      </c>
      <c r="F244" s="30">
        <v>2</v>
      </c>
      <c r="G244" s="28" t="s">
        <v>40</v>
      </c>
      <c r="H244" s="28" t="s">
        <v>556</v>
      </c>
      <c r="I244" s="28" t="s">
        <v>557</v>
      </c>
      <c r="J244" s="28" t="s">
        <v>558</v>
      </c>
      <c r="K244" s="28">
        <v>709000</v>
      </c>
      <c r="L244" s="29" t="s">
        <v>875</v>
      </c>
      <c r="M244" s="32">
        <v>3</v>
      </c>
      <c r="N244" s="33">
        <v>0.84</v>
      </c>
      <c r="O244" s="34">
        <f>M244*N244</f>
        <v>2.52</v>
      </c>
      <c r="P244" s="35" t="s">
        <v>76</v>
      </c>
      <c r="Q244" s="34">
        <f>IF(P244="Y",O244,0)</f>
        <v>2.52</v>
      </c>
      <c r="R244" s="35" t="s">
        <v>76</v>
      </c>
      <c r="S244" s="34">
        <v>0.84</v>
      </c>
      <c r="T244" s="35" t="s">
        <v>12</v>
      </c>
      <c r="U244" s="34">
        <v>0</v>
      </c>
      <c r="V244" s="34">
        <f>O244+Q244+S244+U244</f>
        <v>5.88</v>
      </c>
    </row>
    <row r="245" spans="1:35" s="36" customFormat="1" ht="25.5" hidden="1" outlineLevel="2" x14ac:dyDescent="0.2">
      <c r="A245" s="27" t="s">
        <v>176</v>
      </c>
      <c r="B245" s="28" t="s">
        <v>177</v>
      </c>
      <c r="C245" s="89" t="s">
        <v>1075</v>
      </c>
      <c r="D245" s="29" t="s">
        <v>133</v>
      </c>
      <c r="E245" s="28" t="s">
        <v>134</v>
      </c>
      <c r="F245" s="30">
        <v>2</v>
      </c>
      <c r="G245" s="28" t="s">
        <v>168</v>
      </c>
      <c r="H245" s="66" t="s">
        <v>888</v>
      </c>
      <c r="I245" s="66" t="s">
        <v>889</v>
      </c>
      <c r="J245" s="28" t="s">
        <v>173</v>
      </c>
      <c r="K245" s="28">
        <v>704050</v>
      </c>
      <c r="L245" s="39" t="s">
        <v>897</v>
      </c>
      <c r="M245" s="32">
        <v>3</v>
      </c>
      <c r="N245" s="53">
        <v>0.12</v>
      </c>
      <c r="O245" s="44">
        <f>M245*N245</f>
        <v>0.36</v>
      </c>
      <c r="P245" s="43" t="s">
        <v>76</v>
      </c>
      <c r="Q245" s="44">
        <f>IF(P245="Y",O245,0)</f>
        <v>0.36</v>
      </c>
      <c r="R245" s="43" t="s">
        <v>76</v>
      </c>
      <c r="S245" s="44">
        <v>0.12</v>
      </c>
      <c r="T245" s="43" t="s">
        <v>12</v>
      </c>
      <c r="U245" s="44">
        <v>0</v>
      </c>
      <c r="V245" s="44">
        <f>O245+Q245+S245+U245</f>
        <v>0.84</v>
      </c>
      <c r="W245" s="45"/>
      <c r="X245" s="45"/>
      <c r="Y245" s="45"/>
      <c r="Z245" s="45"/>
      <c r="AA245" s="45"/>
      <c r="AB245" s="45"/>
      <c r="AC245" s="45"/>
      <c r="AD245" s="45"/>
      <c r="AE245" s="45"/>
      <c r="AF245" s="45"/>
      <c r="AG245" s="45"/>
      <c r="AH245" s="45"/>
    </row>
    <row r="246" spans="1:35" s="36" customFormat="1" ht="25.5" hidden="1" outlineLevel="2" x14ac:dyDescent="0.2">
      <c r="A246" s="27" t="s">
        <v>527</v>
      </c>
      <c r="B246" s="28" t="s">
        <v>177</v>
      </c>
      <c r="C246" s="89" t="s">
        <v>1075</v>
      </c>
      <c r="D246" s="29" t="s">
        <v>133</v>
      </c>
      <c r="E246" s="28" t="s">
        <v>134</v>
      </c>
      <c r="F246" s="30">
        <v>2</v>
      </c>
      <c r="G246" s="28" t="s">
        <v>521</v>
      </c>
      <c r="H246" s="28" t="s">
        <v>555</v>
      </c>
      <c r="I246" s="28"/>
      <c r="J246" s="28" t="s">
        <v>733</v>
      </c>
      <c r="K246" s="28">
        <v>703001</v>
      </c>
      <c r="L246" s="29" t="s">
        <v>875</v>
      </c>
      <c r="M246" s="32">
        <v>3</v>
      </c>
      <c r="N246" s="33">
        <v>0.04</v>
      </c>
      <c r="O246" s="34">
        <f>M246*N246</f>
        <v>0.12</v>
      </c>
      <c r="P246" s="35" t="s">
        <v>76</v>
      </c>
      <c r="Q246" s="34">
        <f>IF(P246="Y",O246,0)</f>
        <v>0.12</v>
      </c>
      <c r="R246" s="35" t="s">
        <v>76</v>
      </c>
      <c r="S246" s="34">
        <v>0.04</v>
      </c>
      <c r="T246" s="35" t="s">
        <v>12</v>
      </c>
      <c r="U246" s="34">
        <v>0</v>
      </c>
      <c r="V246" s="34">
        <f>O246+Q246+S246+U246</f>
        <v>0.27999999999999997</v>
      </c>
      <c r="AI246" s="45"/>
    </row>
    <row r="247" spans="1:35" s="36" customFormat="1" outlineLevel="1" collapsed="1" x14ac:dyDescent="0.2">
      <c r="A247" s="27"/>
      <c r="B247" s="28"/>
      <c r="C247" s="116" t="s">
        <v>1149</v>
      </c>
      <c r="D247" s="29"/>
      <c r="E247" s="28"/>
      <c r="F247" s="30"/>
      <c r="G247" s="28"/>
      <c r="H247" s="28"/>
      <c r="I247" s="28"/>
      <c r="J247" s="28"/>
      <c r="K247" s="28"/>
      <c r="L247" s="29"/>
      <c r="M247" s="32"/>
      <c r="N247" s="33">
        <v>1</v>
      </c>
      <c r="O247" s="34"/>
      <c r="P247" s="35"/>
      <c r="Q247" s="34"/>
      <c r="R247" s="35"/>
      <c r="S247" s="34"/>
      <c r="T247" s="35"/>
      <c r="U247" s="34"/>
      <c r="V247" s="34"/>
      <c r="AI247" s="45"/>
    </row>
    <row r="248" spans="1:35" s="36" customFormat="1" ht="25.5" hidden="1" outlineLevel="2" x14ac:dyDescent="0.2">
      <c r="A248" s="31" t="s">
        <v>181</v>
      </c>
      <c r="B248" s="28" t="s">
        <v>182</v>
      </c>
      <c r="C248" s="89" t="s">
        <v>1076</v>
      </c>
      <c r="D248" s="29" t="s">
        <v>133</v>
      </c>
      <c r="E248" s="28" t="s">
        <v>134</v>
      </c>
      <c r="F248" s="30">
        <v>2</v>
      </c>
      <c r="G248" s="28" t="s">
        <v>168</v>
      </c>
      <c r="H248" s="66" t="s">
        <v>888</v>
      </c>
      <c r="I248" s="66" t="s">
        <v>178</v>
      </c>
      <c r="J248" s="28" t="s">
        <v>567</v>
      </c>
      <c r="K248" s="28">
        <v>704050</v>
      </c>
      <c r="L248" s="39" t="s">
        <v>897</v>
      </c>
      <c r="M248" s="32">
        <v>2</v>
      </c>
      <c r="N248" s="53">
        <v>1</v>
      </c>
      <c r="O248" s="44">
        <f>M248*N248</f>
        <v>2</v>
      </c>
      <c r="P248" s="43" t="s">
        <v>12</v>
      </c>
      <c r="Q248" s="44">
        <f>IF(P248="Y",O248,0)</f>
        <v>0</v>
      </c>
      <c r="R248" s="43" t="s">
        <v>76</v>
      </c>
      <c r="S248" s="44">
        <v>1</v>
      </c>
      <c r="T248" s="43" t="s">
        <v>12</v>
      </c>
      <c r="U248" s="44">
        <v>0</v>
      </c>
      <c r="V248" s="44">
        <f>O248+Q248+S248+U248</f>
        <v>3</v>
      </c>
      <c r="W248" s="45"/>
      <c r="X248" s="45"/>
      <c r="Y248" s="45"/>
      <c r="Z248" s="45"/>
      <c r="AA248" s="45"/>
      <c r="AB248" s="45"/>
      <c r="AC248" s="45"/>
      <c r="AD248" s="45"/>
      <c r="AE248" s="45"/>
      <c r="AF248" s="45"/>
      <c r="AG248" s="45"/>
      <c r="AH248" s="45"/>
    </row>
    <row r="249" spans="1:35" s="36" customFormat="1" ht="25.5" hidden="1" outlineLevel="2" x14ac:dyDescent="0.2">
      <c r="A249" s="31" t="s">
        <v>523</v>
      </c>
      <c r="B249" s="28" t="s">
        <v>524</v>
      </c>
      <c r="C249" s="89" t="s">
        <v>1076</v>
      </c>
      <c r="D249" s="29" t="s">
        <v>133</v>
      </c>
      <c r="E249" s="28" t="s">
        <v>134</v>
      </c>
      <c r="F249" s="30">
        <v>2</v>
      </c>
      <c r="G249" s="28" t="s">
        <v>521</v>
      </c>
      <c r="H249" s="28" t="s">
        <v>734</v>
      </c>
      <c r="I249" s="28" t="s">
        <v>525</v>
      </c>
      <c r="J249" s="28" t="s">
        <v>735</v>
      </c>
      <c r="K249" s="31">
        <v>107001</v>
      </c>
      <c r="L249" s="29" t="s">
        <v>875</v>
      </c>
      <c r="M249" s="32">
        <v>1</v>
      </c>
      <c r="N249" s="33">
        <v>1</v>
      </c>
      <c r="O249" s="34">
        <f>M249*N249</f>
        <v>1</v>
      </c>
      <c r="P249" s="35" t="s">
        <v>12</v>
      </c>
      <c r="Q249" s="34">
        <f>IF(P249="Y",O249,0)</f>
        <v>0</v>
      </c>
      <c r="R249" s="35" t="s">
        <v>76</v>
      </c>
      <c r="S249" s="34">
        <v>1</v>
      </c>
      <c r="T249" s="35" t="s">
        <v>12</v>
      </c>
      <c r="U249" s="34">
        <v>0</v>
      </c>
      <c r="V249" s="34">
        <f>O249+Q249+S249+U249</f>
        <v>2</v>
      </c>
      <c r="AI249" s="45"/>
    </row>
    <row r="250" spans="1:35" s="248" customFormat="1" outlineLevel="1" collapsed="1" x14ac:dyDescent="0.2">
      <c r="A250" s="237"/>
      <c r="B250" s="238"/>
      <c r="C250" s="239" t="s">
        <v>1150</v>
      </c>
      <c r="D250" s="240"/>
      <c r="E250" s="238"/>
      <c r="F250" s="241"/>
      <c r="G250" s="238"/>
      <c r="H250" s="238"/>
      <c r="I250" s="238"/>
      <c r="J250" s="238"/>
      <c r="K250" s="242"/>
      <c r="L250" s="240"/>
      <c r="M250" s="243"/>
      <c r="N250" s="244">
        <v>2</v>
      </c>
      <c r="O250" s="245"/>
      <c r="P250" s="246"/>
      <c r="Q250" s="245"/>
      <c r="R250" s="246"/>
      <c r="S250" s="245"/>
      <c r="T250" s="246"/>
      <c r="U250" s="245"/>
      <c r="V250" s="245"/>
      <c r="W250" s="247"/>
      <c r="X250" s="247"/>
      <c r="Y250" s="247"/>
      <c r="Z250" s="247"/>
      <c r="AA250" s="247"/>
      <c r="AB250" s="247"/>
      <c r="AC250" s="247"/>
      <c r="AD250" s="247"/>
      <c r="AE250" s="247"/>
      <c r="AF250" s="247"/>
      <c r="AG250" s="247"/>
      <c r="AH250" s="247"/>
    </row>
    <row r="251" spans="1:35" s="36" customFormat="1" ht="25.5" hidden="1" outlineLevel="2" x14ac:dyDescent="0.2">
      <c r="A251" s="27" t="s">
        <v>528</v>
      </c>
      <c r="B251" s="28" t="s">
        <v>529</v>
      </c>
      <c r="C251" s="89" t="s">
        <v>1077</v>
      </c>
      <c r="D251" s="29" t="s">
        <v>133</v>
      </c>
      <c r="E251" s="28" t="s">
        <v>134</v>
      </c>
      <c r="F251" s="30">
        <v>2</v>
      </c>
      <c r="G251" s="28" t="s">
        <v>521</v>
      </c>
      <c r="H251" s="28" t="s">
        <v>530</v>
      </c>
      <c r="I251" s="28" t="s">
        <v>530</v>
      </c>
      <c r="J251" s="28" t="s">
        <v>736</v>
      </c>
      <c r="K251" s="31">
        <v>103000</v>
      </c>
      <c r="L251" s="29" t="s">
        <v>875</v>
      </c>
      <c r="M251" s="32">
        <v>1</v>
      </c>
      <c r="N251" s="33">
        <v>0.11</v>
      </c>
      <c r="O251" s="34">
        <f t="shared" ref="O251:O259" si="18">M251*N251</f>
        <v>0.11</v>
      </c>
      <c r="P251" s="35" t="s">
        <v>12</v>
      </c>
      <c r="Q251" s="34">
        <f t="shared" ref="Q251:Q259" si="19">IF(P251="Y",O251,0)</f>
        <v>0</v>
      </c>
      <c r="R251" s="35" t="s">
        <v>76</v>
      </c>
      <c r="S251" s="34">
        <v>0.11</v>
      </c>
      <c r="T251" s="35" t="s">
        <v>12</v>
      </c>
      <c r="U251" s="34">
        <v>0</v>
      </c>
      <c r="V251" s="34">
        <f t="shared" ref="V251:V259" si="20">O251+Q251+S251+U251</f>
        <v>0.22</v>
      </c>
      <c r="AI251" s="45"/>
    </row>
    <row r="252" spans="1:35" s="36" customFormat="1" ht="38.25" hidden="1" outlineLevel="2" x14ac:dyDescent="0.2">
      <c r="A252" s="27" t="s">
        <v>531</v>
      </c>
      <c r="B252" s="28" t="s">
        <v>529</v>
      </c>
      <c r="C252" s="89" t="s">
        <v>1077</v>
      </c>
      <c r="D252" s="29" t="s">
        <v>133</v>
      </c>
      <c r="E252" s="28" t="s">
        <v>134</v>
      </c>
      <c r="F252" s="30">
        <v>2</v>
      </c>
      <c r="G252" s="28" t="s">
        <v>521</v>
      </c>
      <c r="H252" s="28" t="s">
        <v>532</v>
      </c>
      <c r="I252" s="28" t="s">
        <v>532</v>
      </c>
      <c r="J252" s="28" t="s">
        <v>737</v>
      </c>
      <c r="K252" s="31">
        <v>104000</v>
      </c>
      <c r="L252" s="29" t="s">
        <v>875</v>
      </c>
      <c r="M252" s="32">
        <v>1</v>
      </c>
      <c r="N252" s="33">
        <v>0.11</v>
      </c>
      <c r="O252" s="34">
        <f t="shared" si="18"/>
        <v>0.11</v>
      </c>
      <c r="P252" s="35" t="s">
        <v>12</v>
      </c>
      <c r="Q252" s="34">
        <f t="shared" si="19"/>
        <v>0</v>
      </c>
      <c r="R252" s="35" t="s">
        <v>76</v>
      </c>
      <c r="S252" s="34">
        <v>0.11</v>
      </c>
      <c r="T252" s="35" t="s">
        <v>12</v>
      </c>
      <c r="U252" s="34">
        <v>0</v>
      </c>
      <c r="V252" s="34">
        <f t="shared" si="20"/>
        <v>0.22</v>
      </c>
      <c r="AI252" s="45"/>
    </row>
    <row r="253" spans="1:35" s="36" customFormat="1" ht="25.5" hidden="1" outlineLevel="2" x14ac:dyDescent="0.2">
      <c r="A253" s="31" t="s">
        <v>536</v>
      </c>
      <c r="B253" s="28" t="s">
        <v>529</v>
      </c>
      <c r="C253" s="89" t="s">
        <v>1077</v>
      </c>
      <c r="D253" s="29" t="s">
        <v>133</v>
      </c>
      <c r="E253" s="28" t="s">
        <v>134</v>
      </c>
      <c r="F253" s="30">
        <v>2</v>
      </c>
      <c r="G253" s="28" t="s">
        <v>521</v>
      </c>
      <c r="H253" s="28" t="s">
        <v>738</v>
      </c>
      <c r="I253" s="28" t="s">
        <v>537</v>
      </c>
      <c r="J253" s="28" t="s">
        <v>739</v>
      </c>
      <c r="K253" s="28">
        <v>109001</v>
      </c>
      <c r="L253" s="29" t="s">
        <v>875</v>
      </c>
      <c r="M253" s="32">
        <v>1</v>
      </c>
      <c r="N253" s="33">
        <v>0.11</v>
      </c>
      <c r="O253" s="34">
        <f t="shared" si="18"/>
        <v>0.11</v>
      </c>
      <c r="P253" s="35" t="s">
        <v>12</v>
      </c>
      <c r="Q253" s="34">
        <f t="shared" si="19"/>
        <v>0</v>
      </c>
      <c r="R253" s="35" t="s">
        <v>76</v>
      </c>
      <c r="S253" s="34">
        <v>0.11</v>
      </c>
      <c r="T253" s="35" t="s">
        <v>12</v>
      </c>
      <c r="U253" s="34">
        <v>0</v>
      </c>
      <c r="V253" s="34">
        <f t="shared" si="20"/>
        <v>0.22</v>
      </c>
      <c r="AI253" s="45"/>
    </row>
    <row r="254" spans="1:35" s="45" customFormat="1" ht="25.5" hidden="1" outlineLevel="2" x14ac:dyDescent="0.2">
      <c r="A254" s="31" t="s">
        <v>538</v>
      </c>
      <c r="B254" s="28" t="s">
        <v>529</v>
      </c>
      <c r="C254" s="89" t="s">
        <v>1077</v>
      </c>
      <c r="D254" s="29" t="s">
        <v>133</v>
      </c>
      <c r="E254" s="28" t="s">
        <v>134</v>
      </c>
      <c r="F254" s="30">
        <v>2</v>
      </c>
      <c r="G254" s="28" t="s">
        <v>521</v>
      </c>
      <c r="H254" s="28" t="s">
        <v>539</v>
      </c>
      <c r="I254" s="28" t="s">
        <v>540</v>
      </c>
      <c r="J254" s="28" t="s">
        <v>740</v>
      </c>
      <c r="K254" s="28">
        <v>100100</v>
      </c>
      <c r="L254" s="29" t="s">
        <v>875</v>
      </c>
      <c r="M254" s="32">
        <v>1</v>
      </c>
      <c r="N254" s="33">
        <v>0.12</v>
      </c>
      <c r="O254" s="34">
        <f t="shared" si="18"/>
        <v>0.12</v>
      </c>
      <c r="P254" s="35" t="s">
        <v>12</v>
      </c>
      <c r="Q254" s="34">
        <f t="shared" si="19"/>
        <v>0</v>
      </c>
      <c r="R254" s="35" t="s">
        <v>76</v>
      </c>
      <c r="S254" s="34">
        <v>0.12</v>
      </c>
      <c r="T254" s="35" t="s">
        <v>12</v>
      </c>
      <c r="U254" s="34">
        <v>0</v>
      </c>
      <c r="V254" s="34">
        <f t="shared" si="20"/>
        <v>0.24</v>
      </c>
      <c r="W254" s="36"/>
      <c r="X254" s="36"/>
      <c r="Y254" s="36"/>
      <c r="Z254" s="36"/>
      <c r="AA254" s="36"/>
      <c r="AB254" s="36"/>
      <c r="AC254" s="36"/>
      <c r="AD254" s="36"/>
      <c r="AE254" s="36"/>
      <c r="AF254" s="36"/>
      <c r="AG254" s="36"/>
      <c r="AH254" s="36"/>
      <c r="AI254" s="36"/>
    </row>
    <row r="255" spans="1:35" s="36" customFormat="1" ht="38.25" hidden="1" outlineLevel="2" x14ac:dyDescent="0.2">
      <c r="A255" s="31" t="s">
        <v>541</v>
      </c>
      <c r="B255" s="28" t="s">
        <v>529</v>
      </c>
      <c r="C255" s="89" t="s">
        <v>1077</v>
      </c>
      <c r="D255" s="29" t="s">
        <v>133</v>
      </c>
      <c r="E255" s="28" t="s">
        <v>134</v>
      </c>
      <c r="F255" s="30">
        <v>2</v>
      </c>
      <c r="G255" s="28" t="s">
        <v>521</v>
      </c>
      <c r="H255" s="28" t="s">
        <v>542</v>
      </c>
      <c r="I255" s="28" t="s">
        <v>741</v>
      </c>
      <c r="J255" s="58" t="s">
        <v>884</v>
      </c>
      <c r="K255" s="28">
        <v>102101</v>
      </c>
      <c r="L255" s="39" t="s">
        <v>884</v>
      </c>
      <c r="M255" s="32">
        <v>1</v>
      </c>
      <c r="N255" s="33">
        <v>0.11</v>
      </c>
      <c r="O255" s="34">
        <f t="shared" si="18"/>
        <v>0.11</v>
      </c>
      <c r="P255" s="35" t="s">
        <v>12</v>
      </c>
      <c r="Q255" s="34">
        <f t="shared" si="19"/>
        <v>0</v>
      </c>
      <c r="R255" s="35" t="s">
        <v>76</v>
      </c>
      <c r="S255" s="34">
        <v>0.11</v>
      </c>
      <c r="T255" s="35" t="s">
        <v>12</v>
      </c>
      <c r="U255" s="34">
        <v>0</v>
      </c>
      <c r="V255" s="34">
        <f t="shared" si="20"/>
        <v>0.22</v>
      </c>
    </row>
    <row r="256" spans="1:35" s="45" customFormat="1" ht="38.25" hidden="1" outlineLevel="2" x14ac:dyDescent="0.2">
      <c r="A256" s="31" t="s">
        <v>543</v>
      </c>
      <c r="B256" s="28" t="s">
        <v>529</v>
      </c>
      <c r="C256" s="89" t="s">
        <v>1077</v>
      </c>
      <c r="D256" s="29" t="s">
        <v>133</v>
      </c>
      <c r="E256" s="28" t="s">
        <v>134</v>
      </c>
      <c r="F256" s="30">
        <v>2</v>
      </c>
      <c r="G256" s="28" t="s">
        <v>521</v>
      </c>
      <c r="H256" s="28" t="s">
        <v>544</v>
      </c>
      <c r="I256" s="28" t="s">
        <v>742</v>
      </c>
      <c r="J256" s="58" t="s">
        <v>885</v>
      </c>
      <c r="K256" s="28">
        <v>102210</v>
      </c>
      <c r="L256" s="39" t="s">
        <v>885</v>
      </c>
      <c r="M256" s="32">
        <v>1</v>
      </c>
      <c r="N256" s="33">
        <v>0.11</v>
      </c>
      <c r="O256" s="34">
        <f t="shared" si="18"/>
        <v>0.11</v>
      </c>
      <c r="P256" s="35" t="s">
        <v>12</v>
      </c>
      <c r="Q256" s="34">
        <f t="shared" si="19"/>
        <v>0</v>
      </c>
      <c r="R256" s="35" t="s">
        <v>76</v>
      </c>
      <c r="S256" s="34">
        <v>0.11</v>
      </c>
      <c r="T256" s="35" t="s">
        <v>12</v>
      </c>
      <c r="U256" s="34">
        <v>0</v>
      </c>
      <c r="V256" s="34">
        <f t="shared" si="20"/>
        <v>0.22</v>
      </c>
      <c r="W256" s="36"/>
      <c r="X256" s="36"/>
      <c r="Y256" s="36"/>
      <c r="Z256" s="36"/>
      <c r="AA256" s="36"/>
      <c r="AB256" s="36"/>
      <c r="AC256" s="36"/>
      <c r="AD256" s="36"/>
      <c r="AE256" s="36"/>
      <c r="AF256" s="36"/>
      <c r="AG256" s="36"/>
      <c r="AH256" s="36"/>
      <c r="AI256" s="36"/>
    </row>
    <row r="257" spans="1:35" s="36" customFormat="1" ht="38.25" hidden="1" outlineLevel="2" x14ac:dyDescent="0.2">
      <c r="A257" s="31" t="s">
        <v>545</v>
      </c>
      <c r="B257" s="28" t="s">
        <v>529</v>
      </c>
      <c r="C257" s="89" t="s">
        <v>1077</v>
      </c>
      <c r="D257" s="29" t="s">
        <v>133</v>
      </c>
      <c r="E257" s="28" t="s">
        <v>134</v>
      </c>
      <c r="F257" s="30">
        <v>2</v>
      </c>
      <c r="G257" s="28" t="s">
        <v>521</v>
      </c>
      <c r="H257" s="28" t="s">
        <v>546</v>
      </c>
      <c r="I257" s="28" t="s">
        <v>743</v>
      </c>
      <c r="J257" s="58" t="s">
        <v>886</v>
      </c>
      <c r="K257" s="28">
        <v>102301</v>
      </c>
      <c r="L257" s="39" t="s">
        <v>886</v>
      </c>
      <c r="M257" s="32">
        <v>1</v>
      </c>
      <c r="N257" s="33">
        <v>0.11</v>
      </c>
      <c r="O257" s="34">
        <f t="shared" si="18"/>
        <v>0.11</v>
      </c>
      <c r="P257" s="35" t="s">
        <v>12</v>
      </c>
      <c r="Q257" s="34">
        <f t="shared" si="19"/>
        <v>0</v>
      </c>
      <c r="R257" s="35" t="s">
        <v>76</v>
      </c>
      <c r="S257" s="34">
        <v>0.11</v>
      </c>
      <c r="T257" s="35" t="s">
        <v>12</v>
      </c>
      <c r="U257" s="34">
        <v>0</v>
      </c>
      <c r="V257" s="34">
        <f t="shared" si="20"/>
        <v>0.22</v>
      </c>
    </row>
    <row r="258" spans="1:35" s="36" customFormat="1" ht="38.25" hidden="1" outlineLevel="2" x14ac:dyDescent="0.2">
      <c r="A258" s="31" t="s">
        <v>547</v>
      </c>
      <c r="B258" s="28" t="s">
        <v>529</v>
      </c>
      <c r="C258" s="89" t="s">
        <v>1077</v>
      </c>
      <c r="D258" s="29" t="s">
        <v>133</v>
      </c>
      <c r="E258" s="28" t="s">
        <v>134</v>
      </c>
      <c r="F258" s="30">
        <v>2</v>
      </c>
      <c r="G258" s="28" t="s">
        <v>521</v>
      </c>
      <c r="H258" s="28" t="s">
        <v>548</v>
      </c>
      <c r="I258" s="28" t="s">
        <v>744</v>
      </c>
      <c r="J258" s="66" t="s">
        <v>887</v>
      </c>
      <c r="K258" s="28">
        <v>102401</v>
      </c>
      <c r="L258" s="39" t="s">
        <v>887</v>
      </c>
      <c r="M258" s="32">
        <v>1</v>
      </c>
      <c r="N258" s="33">
        <v>0.11</v>
      </c>
      <c r="O258" s="34">
        <f t="shared" si="18"/>
        <v>0.11</v>
      </c>
      <c r="P258" s="35" t="s">
        <v>12</v>
      </c>
      <c r="Q258" s="34">
        <f t="shared" si="19"/>
        <v>0</v>
      </c>
      <c r="R258" s="35" t="s">
        <v>76</v>
      </c>
      <c r="S258" s="34">
        <v>0.11</v>
      </c>
      <c r="T258" s="35" t="s">
        <v>12</v>
      </c>
      <c r="U258" s="34">
        <v>0</v>
      </c>
      <c r="V258" s="34">
        <f t="shared" si="20"/>
        <v>0.22</v>
      </c>
    </row>
    <row r="259" spans="1:35" s="36" customFormat="1" ht="25.5" hidden="1" outlineLevel="2" x14ac:dyDescent="0.2">
      <c r="A259" s="31" t="s">
        <v>549</v>
      </c>
      <c r="B259" s="28" t="s">
        <v>529</v>
      </c>
      <c r="C259" s="89" t="s">
        <v>1077</v>
      </c>
      <c r="D259" s="29" t="s">
        <v>133</v>
      </c>
      <c r="E259" s="28" t="s">
        <v>134</v>
      </c>
      <c r="F259" s="30">
        <v>2</v>
      </c>
      <c r="G259" s="28" t="s">
        <v>521</v>
      </c>
      <c r="H259" s="28" t="s">
        <v>745</v>
      </c>
      <c r="I259" s="28" t="s">
        <v>745</v>
      </c>
      <c r="J259" s="28" t="s">
        <v>746</v>
      </c>
      <c r="K259" s="28">
        <v>108925</v>
      </c>
      <c r="L259" s="29" t="s">
        <v>875</v>
      </c>
      <c r="M259" s="32">
        <v>1</v>
      </c>
      <c r="N259" s="33">
        <v>0.11</v>
      </c>
      <c r="O259" s="34">
        <f t="shared" si="18"/>
        <v>0.11</v>
      </c>
      <c r="P259" s="35" t="s">
        <v>12</v>
      </c>
      <c r="Q259" s="34">
        <f t="shared" si="19"/>
        <v>0</v>
      </c>
      <c r="R259" s="35" t="s">
        <v>76</v>
      </c>
      <c r="S259" s="34">
        <v>0.11</v>
      </c>
      <c r="T259" s="35" t="s">
        <v>12</v>
      </c>
      <c r="U259" s="34">
        <v>0</v>
      </c>
      <c r="V259" s="34">
        <f t="shared" si="20"/>
        <v>0.22</v>
      </c>
      <c r="W259" s="97"/>
    </row>
    <row r="260" spans="1:35" s="36" customFormat="1" outlineLevel="1" collapsed="1" x14ac:dyDescent="0.2">
      <c r="A260" s="31"/>
      <c r="B260" s="28"/>
      <c r="C260" s="116" t="s">
        <v>1151</v>
      </c>
      <c r="D260" s="29"/>
      <c r="E260" s="28"/>
      <c r="F260" s="30"/>
      <c r="G260" s="28"/>
      <c r="H260" s="28"/>
      <c r="I260" s="28"/>
      <c r="J260" s="28"/>
      <c r="K260" s="28"/>
      <c r="L260" s="29"/>
      <c r="M260" s="32"/>
      <c r="N260" s="33">
        <v>1</v>
      </c>
      <c r="O260" s="34"/>
      <c r="P260" s="35"/>
      <c r="Q260" s="34"/>
      <c r="R260" s="35"/>
      <c r="S260" s="34"/>
      <c r="T260" s="35"/>
      <c r="U260" s="34"/>
      <c r="V260" s="34"/>
      <c r="W260" s="97"/>
    </row>
    <row r="261" spans="1:35" s="36" customFormat="1" hidden="1" outlineLevel="2" x14ac:dyDescent="0.2">
      <c r="A261" s="27" t="s">
        <v>515</v>
      </c>
      <c r="B261" s="90" t="s">
        <v>565</v>
      </c>
      <c r="C261" s="89" t="s">
        <v>1078</v>
      </c>
      <c r="D261" s="86" t="s">
        <v>747</v>
      </c>
      <c r="E261" s="90" t="s">
        <v>564</v>
      </c>
      <c r="F261" s="30">
        <v>4</v>
      </c>
      <c r="G261" s="47" t="s">
        <v>498</v>
      </c>
      <c r="H261" s="89" t="s">
        <v>599</v>
      </c>
      <c r="I261" s="89" t="s">
        <v>916</v>
      </c>
      <c r="J261" s="28" t="s">
        <v>748</v>
      </c>
      <c r="K261" s="89">
        <v>601600</v>
      </c>
      <c r="L261" s="89" t="s">
        <v>875</v>
      </c>
      <c r="M261" s="32">
        <v>1</v>
      </c>
      <c r="N261" s="33">
        <v>1</v>
      </c>
      <c r="O261" s="34">
        <f>M261*N261</f>
        <v>1</v>
      </c>
      <c r="P261" s="35" t="s">
        <v>12</v>
      </c>
      <c r="Q261" s="34">
        <f>IF(P261="Y",O261,0)</f>
        <v>0</v>
      </c>
      <c r="R261" s="35" t="s">
        <v>12</v>
      </c>
      <c r="S261" s="34">
        <v>0</v>
      </c>
      <c r="T261" s="35" t="s">
        <v>12</v>
      </c>
      <c r="U261" s="34">
        <v>0</v>
      </c>
      <c r="V261" s="34">
        <f>O261+Q261+S261+U261</f>
        <v>1</v>
      </c>
      <c r="AI261" s="45"/>
    </row>
    <row r="262" spans="1:35" s="36" customFormat="1" outlineLevel="1" collapsed="1" x14ac:dyDescent="0.2">
      <c r="A262" s="27"/>
      <c r="B262" s="90"/>
      <c r="C262" s="116" t="s">
        <v>1152</v>
      </c>
      <c r="D262" s="86"/>
      <c r="E262" s="90"/>
      <c r="F262" s="30"/>
      <c r="G262" s="47"/>
      <c r="H262" s="89"/>
      <c r="I262" s="89"/>
      <c r="J262" s="28"/>
      <c r="K262" s="89"/>
      <c r="L262" s="89"/>
      <c r="M262" s="32"/>
      <c r="N262" s="33">
        <v>1</v>
      </c>
      <c r="O262" s="34"/>
      <c r="P262" s="35"/>
      <c r="Q262" s="34"/>
      <c r="R262" s="35"/>
      <c r="S262" s="34"/>
      <c r="T262" s="35"/>
      <c r="U262" s="34"/>
      <c r="V262" s="34"/>
      <c r="AI262" s="45"/>
    </row>
    <row r="263" spans="1:35" s="36" customFormat="1" ht="25.5" hidden="1" outlineLevel="2" x14ac:dyDescent="0.2">
      <c r="A263" s="31" t="s">
        <v>756</v>
      </c>
      <c r="B263" s="28" t="s">
        <v>750</v>
      </c>
      <c r="C263" s="89" t="s">
        <v>750</v>
      </c>
      <c r="D263" s="29" t="s">
        <v>751</v>
      </c>
      <c r="E263" s="28" t="s">
        <v>752</v>
      </c>
      <c r="F263" s="30">
        <v>3</v>
      </c>
      <c r="G263" s="28" t="s">
        <v>66</v>
      </c>
      <c r="H263" s="28" t="s">
        <v>81</v>
      </c>
      <c r="I263" s="28" t="s">
        <v>81</v>
      </c>
      <c r="J263" s="28" t="s">
        <v>757</v>
      </c>
      <c r="K263" s="28" t="s">
        <v>841</v>
      </c>
      <c r="L263" s="29" t="s">
        <v>875</v>
      </c>
      <c r="M263" s="32">
        <v>1</v>
      </c>
      <c r="N263" s="33">
        <v>0.5</v>
      </c>
      <c r="O263" s="34">
        <f>M263*N263</f>
        <v>0.5</v>
      </c>
      <c r="P263" s="35" t="s">
        <v>12</v>
      </c>
      <c r="Q263" s="34">
        <f>IF(P263="Y",O263,0)</f>
        <v>0</v>
      </c>
      <c r="R263" s="35" t="s">
        <v>12</v>
      </c>
      <c r="S263" s="34">
        <v>0</v>
      </c>
      <c r="T263" s="35" t="s">
        <v>12</v>
      </c>
      <c r="U263" s="34">
        <v>0</v>
      </c>
      <c r="V263" s="34">
        <f>O263+Q263+S263+U263</f>
        <v>0.5</v>
      </c>
    </row>
    <row r="264" spans="1:35" s="36" customFormat="1" ht="63.75" hidden="1" outlineLevel="2" x14ac:dyDescent="0.2">
      <c r="A264" s="31" t="s">
        <v>749</v>
      </c>
      <c r="B264" s="28" t="s">
        <v>750</v>
      </c>
      <c r="C264" s="89" t="s">
        <v>750</v>
      </c>
      <c r="D264" s="29" t="s">
        <v>751</v>
      </c>
      <c r="E264" s="28" t="s">
        <v>752</v>
      </c>
      <c r="F264" s="30">
        <v>3</v>
      </c>
      <c r="G264" s="28" t="s">
        <v>789</v>
      </c>
      <c r="H264" s="28" t="s">
        <v>753</v>
      </c>
      <c r="I264" s="28" t="s">
        <v>754</v>
      </c>
      <c r="J264" s="28" t="s">
        <v>755</v>
      </c>
      <c r="K264" s="87" t="s">
        <v>960</v>
      </c>
      <c r="L264" s="87" t="s">
        <v>960</v>
      </c>
      <c r="M264" s="32">
        <v>1</v>
      </c>
      <c r="N264" s="33">
        <v>0.5</v>
      </c>
      <c r="O264" s="34">
        <f>M264*N264</f>
        <v>0.5</v>
      </c>
      <c r="P264" s="35" t="s">
        <v>12</v>
      </c>
      <c r="Q264" s="34">
        <f>IF(P264="Y",O264,0)</f>
        <v>0</v>
      </c>
      <c r="R264" s="35" t="s">
        <v>12</v>
      </c>
      <c r="S264" s="34">
        <v>0</v>
      </c>
      <c r="T264" s="35" t="s">
        <v>12</v>
      </c>
      <c r="U264" s="34">
        <v>0</v>
      </c>
      <c r="V264" s="34">
        <f>O264+Q264+S264+U264</f>
        <v>0.5</v>
      </c>
    </row>
    <row r="265" spans="1:35" s="36" customFormat="1" outlineLevel="1" collapsed="1" x14ac:dyDescent="0.2">
      <c r="A265" s="31"/>
      <c r="B265" s="28"/>
      <c r="C265" s="116" t="s">
        <v>968</v>
      </c>
      <c r="D265" s="29"/>
      <c r="E265" s="28"/>
      <c r="F265" s="30"/>
      <c r="G265" s="28"/>
      <c r="H265" s="28"/>
      <c r="I265" s="28"/>
      <c r="J265" s="28"/>
      <c r="K265" s="87"/>
      <c r="L265" s="87"/>
      <c r="M265" s="32"/>
      <c r="N265" s="33">
        <v>1</v>
      </c>
      <c r="O265" s="34"/>
      <c r="P265" s="35"/>
      <c r="Q265" s="34"/>
      <c r="R265" s="35"/>
      <c r="S265" s="34"/>
      <c r="T265" s="35"/>
      <c r="U265" s="34"/>
      <c r="V265" s="34"/>
    </row>
    <row r="266" spans="1:35" s="36" customFormat="1" ht="25.5" hidden="1" outlineLevel="2" x14ac:dyDescent="0.2">
      <c r="A266" s="27" t="s">
        <v>790</v>
      </c>
      <c r="B266" s="47" t="s">
        <v>791</v>
      </c>
      <c r="C266" s="89" t="s">
        <v>1079</v>
      </c>
      <c r="D266" s="27" t="s">
        <v>792</v>
      </c>
      <c r="E266" s="62" t="s">
        <v>847</v>
      </c>
      <c r="F266" s="47">
        <v>4</v>
      </c>
      <c r="G266" s="47" t="s">
        <v>200</v>
      </c>
      <c r="H266" s="47" t="s">
        <v>232</v>
      </c>
      <c r="I266" s="47" t="s">
        <v>793</v>
      </c>
      <c r="J266" s="47" t="s">
        <v>794</v>
      </c>
      <c r="K266" s="47">
        <v>903200</v>
      </c>
      <c r="L266" s="27" t="s">
        <v>875</v>
      </c>
      <c r="M266" s="32">
        <v>1</v>
      </c>
      <c r="N266" s="33">
        <v>0.4</v>
      </c>
      <c r="O266" s="34">
        <f>M266*N266</f>
        <v>0.4</v>
      </c>
      <c r="P266" s="35" t="s">
        <v>12</v>
      </c>
      <c r="Q266" s="34">
        <f>IF(P266="Y",O266,0)</f>
        <v>0</v>
      </c>
      <c r="R266" s="35" t="s">
        <v>12</v>
      </c>
      <c r="S266" s="34">
        <v>0</v>
      </c>
      <c r="T266" s="35" t="s">
        <v>12</v>
      </c>
      <c r="U266" s="34">
        <v>0</v>
      </c>
      <c r="V266" s="34">
        <f>O266+Q266+S266+U266</f>
        <v>0.4</v>
      </c>
    </row>
    <row r="267" spans="1:35" s="206" customFormat="1" outlineLevel="1" collapsed="1" x14ac:dyDescent="0.2">
      <c r="A267" s="208"/>
      <c r="B267" s="203"/>
      <c r="C267" s="227" t="s">
        <v>1153</v>
      </c>
      <c r="D267" s="208" t="s">
        <v>792</v>
      </c>
      <c r="E267" s="215"/>
      <c r="F267" s="203"/>
      <c r="G267" s="203"/>
      <c r="H267" s="203"/>
      <c r="I267" s="203"/>
      <c r="J267" s="203"/>
      <c r="K267" s="203"/>
      <c r="L267" s="208"/>
      <c r="M267" s="204"/>
      <c r="N267" s="197">
        <v>0.4</v>
      </c>
      <c r="O267" s="198"/>
      <c r="P267" s="205"/>
      <c r="Q267" s="198"/>
      <c r="R267" s="205"/>
      <c r="S267" s="198"/>
      <c r="T267" s="205"/>
      <c r="U267" s="198"/>
      <c r="V267" s="198"/>
    </row>
    <row r="268" spans="1:35" s="36" customFormat="1" ht="25.5" hidden="1" outlineLevel="2" x14ac:dyDescent="0.2">
      <c r="A268" s="31" t="s">
        <v>843</v>
      </c>
      <c r="B268" s="28" t="s">
        <v>844</v>
      </c>
      <c r="C268" s="89" t="s">
        <v>1080</v>
      </c>
      <c r="D268" s="29" t="s">
        <v>845</v>
      </c>
      <c r="E268" s="28" t="s">
        <v>846</v>
      </c>
      <c r="F268" s="30">
        <v>4</v>
      </c>
      <c r="G268" s="28" t="s">
        <v>498</v>
      </c>
      <c r="H268" s="39" t="s">
        <v>599</v>
      </c>
      <c r="I268" s="39" t="s">
        <v>912</v>
      </c>
      <c r="J268" s="66" t="s">
        <v>684</v>
      </c>
      <c r="K268" s="39">
        <v>601640</v>
      </c>
      <c r="L268" s="39" t="s">
        <v>857</v>
      </c>
      <c r="M268" s="32">
        <v>1</v>
      </c>
      <c r="N268" s="33">
        <v>1</v>
      </c>
      <c r="O268" s="34">
        <f>M268*N268</f>
        <v>1</v>
      </c>
      <c r="P268" s="35" t="s">
        <v>12</v>
      </c>
      <c r="Q268" s="34">
        <f>IF(P268="Y",O268,0)</f>
        <v>0</v>
      </c>
      <c r="R268" s="35" t="s">
        <v>12</v>
      </c>
      <c r="S268" s="34">
        <v>0</v>
      </c>
      <c r="T268" s="35" t="s">
        <v>12</v>
      </c>
      <c r="U268" s="34">
        <v>0</v>
      </c>
      <c r="V268" s="34">
        <f>O268+Q268+S268+U268</f>
        <v>1</v>
      </c>
    </row>
    <row r="269" spans="1:35" s="36" customFormat="1" outlineLevel="1" collapsed="1" x14ac:dyDescent="0.2">
      <c r="A269" s="31"/>
      <c r="B269" s="28"/>
      <c r="C269" s="116" t="s">
        <v>1154</v>
      </c>
      <c r="D269" s="29"/>
      <c r="E269" s="28"/>
      <c r="F269" s="30"/>
      <c r="G269" s="28"/>
      <c r="H269" s="39"/>
      <c r="I269" s="39"/>
      <c r="J269" s="66"/>
      <c r="K269" s="39"/>
      <c r="L269" s="39"/>
      <c r="M269" s="32"/>
      <c r="N269" s="33">
        <v>1</v>
      </c>
      <c r="O269" s="34"/>
      <c r="P269" s="35"/>
      <c r="Q269" s="34"/>
      <c r="R269" s="35"/>
      <c r="S269" s="34"/>
      <c r="T269" s="35"/>
      <c r="U269" s="34"/>
      <c r="V269" s="34"/>
    </row>
    <row r="270" spans="1:35" s="45" customFormat="1" outlineLevel="1" collapsed="1" x14ac:dyDescent="0.2">
      <c r="A270" s="27"/>
      <c r="B270" s="28"/>
      <c r="C270" s="116" t="s">
        <v>969</v>
      </c>
      <c r="D270" s="29"/>
      <c r="E270" s="28"/>
      <c r="F270" s="30"/>
      <c r="G270" s="28"/>
      <c r="H270" s="28"/>
      <c r="I270" s="28"/>
      <c r="J270" s="28"/>
      <c r="K270" s="31"/>
      <c r="L270" s="29"/>
      <c r="M270" s="32"/>
      <c r="N270" s="33">
        <v>97.930000000000092</v>
      </c>
      <c r="O270" s="34"/>
      <c r="P270" s="35"/>
      <c r="Q270" s="34"/>
      <c r="R270" s="35"/>
      <c r="S270" s="34"/>
      <c r="T270" s="35"/>
      <c r="U270" s="34"/>
      <c r="V270" s="34"/>
      <c r="W270" s="36"/>
      <c r="X270" s="36"/>
      <c r="Y270" s="36"/>
      <c r="Z270" s="36"/>
      <c r="AA270" s="36"/>
      <c r="AB270" s="36"/>
      <c r="AC270" s="36"/>
      <c r="AD270" s="36"/>
      <c r="AE270" s="36"/>
      <c r="AF270" s="36"/>
      <c r="AG270" s="36"/>
      <c r="AH270" s="36"/>
    </row>
    <row r="271" spans="1:35" s="216" customFormat="1" hidden="1" x14ac:dyDescent="0.2">
      <c r="A271" s="217"/>
      <c r="B271" s="218"/>
      <c r="C271" s="219"/>
      <c r="D271" s="220"/>
      <c r="E271" s="218"/>
      <c r="F271" s="221"/>
      <c r="G271" s="218"/>
      <c r="H271" s="222"/>
      <c r="I271" s="222"/>
      <c r="J271" s="222"/>
      <c r="K271" s="222"/>
      <c r="L271" s="222"/>
      <c r="M271" s="223"/>
      <c r="N271" s="224"/>
      <c r="O271" s="225"/>
      <c r="P271" s="226"/>
      <c r="Q271" s="225"/>
      <c r="R271" s="226"/>
      <c r="S271" s="225"/>
      <c r="T271" s="226"/>
      <c r="U271" s="225"/>
      <c r="V271" s="225"/>
    </row>
    <row r="272" spans="1:35" s="36" customFormat="1" hidden="1" x14ac:dyDescent="0.2">
      <c r="A272" s="37" t="s">
        <v>777</v>
      </c>
      <c r="B272" s="50" t="s">
        <v>998</v>
      </c>
      <c r="C272" s="50"/>
      <c r="D272" s="37" t="s">
        <v>778</v>
      </c>
      <c r="E272" s="50" t="s">
        <v>779</v>
      </c>
      <c r="F272" s="50"/>
      <c r="G272" s="50" t="s">
        <v>40</v>
      </c>
      <c r="H272" s="50" t="s">
        <v>780</v>
      </c>
      <c r="I272" s="50" t="s">
        <v>781</v>
      </c>
      <c r="J272" s="50"/>
      <c r="K272" s="50" t="s">
        <v>782</v>
      </c>
      <c r="L272" s="51" t="s">
        <v>899</v>
      </c>
      <c r="M272" s="52">
        <v>0</v>
      </c>
      <c r="N272" s="53">
        <v>0</v>
      </c>
      <c r="O272" s="44">
        <f>M272*N272</f>
        <v>0</v>
      </c>
      <c r="P272" s="43" t="s">
        <v>12</v>
      </c>
      <c r="Q272" s="44">
        <f t="shared" ref="Q272:Q303" si="21">IF(P272="Y",O272,0)</f>
        <v>0</v>
      </c>
      <c r="R272" s="43" t="s">
        <v>12</v>
      </c>
      <c r="S272" s="44">
        <v>0</v>
      </c>
      <c r="T272" s="43" t="s">
        <v>12</v>
      </c>
      <c r="U272" s="44">
        <v>0</v>
      </c>
      <c r="V272" s="44">
        <f t="shared" ref="V272:V303" si="22">O272+Q272+S272+U272</f>
        <v>0</v>
      </c>
      <c r="W272" s="45"/>
      <c r="X272" s="45"/>
      <c r="Y272" s="45"/>
      <c r="Z272" s="45"/>
      <c r="AA272" s="45"/>
      <c r="AB272" s="45"/>
      <c r="AC272" s="45"/>
      <c r="AD272" s="45"/>
      <c r="AE272" s="45"/>
      <c r="AF272" s="45"/>
      <c r="AG272" s="45"/>
      <c r="AH272" s="45"/>
    </row>
    <row r="273" spans="1:35" s="36" customFormat="1" hidden="1" x14ac:dyDescent="0.2">
      <c r="A273" s="37" t="s">
        <v>72</v>
      </c>
      <c r="B273" s="50" t="s">
        <v>998</v>
      </c>
      <c r="C273" s="50"/>
      <c r="D273" s="37" t="s">
        <v>758</v>
      </c>
      <c r="E273" s="50"/>
      <c r="F273" s="50"/>
      <c r="G273" s="50" t="s">
        <v>66</v>
      </c>
      <c r="H273" s="50" t="s">
        <v>81</v>
      </c>
      <c r="I273" s="50" t="s">
        <v>761</v>
      </c>
      <c r="J273" s="50" t="s">
        <v>640</v>
      </c>
      <c r="K273" s="50" t="s">
        <v>587</v>
      </c>
      <c r="L273" s="48" t="s">
        <v>904</v>
      </c>
      <c r="M273" s="40">
        <v>0</v>
      </c>
      <c r="N273" s="41">
        <v>0</v>
      </c>
      <c r="O273" s="42">
        <f>M273*N273</f>
        <v>0</v>
      </c>
      <c r="P273" s="60" t="s">
        <v>12</v>
      </c>
      <c r="Q273" s="42">
        <f t="shared" si="21"/>
        <v>0</v>
      </c>
      <c r="R273" s="60" t="s">
        <v>12</v>
      </c>
      <c r="S273" s="42">
        <v>0</v>
      </c>
      <c r="T273" s="60" t="s">
        <v>12</v>
      </c>
      <c r="U273" s="42">
        <v>0</v>
      </c>
      <c r="V273" s="42">
        <f t="shared" si="22"/>
        <v>0</v>
      </c>
      <c r="W273" s="61"/>
      <c r="X273" s="61"/>
      <c r="Y273" s="61"/>
      <c r="Z273" s="61"/>
      <c r="AA273" s="61"/>
      <c r="AB273" s="61"/>
      <c r="AC273" s="61"/>
      <c r="AD273" s="61"/>
      <c r="AE273" s="61"/>
      <c r="AF273" s="61"/>
      <c r="AG273" s="61"/>
      <c r="AH273" s="61"/>
    </row>
    <row r="274" spans="1:35" s="36" customFormat="1" hidden="1" x14ac:dyDescent="0.2">
      <c r="A274" s="163" t="s">
        <v>586</v>
      </c>
      <c r="B274" s="164" t="s">
        <v>998</v>
      </c>
      <c r="C274" s="164"/>
      <c r="D274" s="163" t="s">
        <v>758</v>
      </c>
      <c r="E274" s="164"/>
      <c r="F274" s="164"/>
      <c r="G274" s="164" t="s">
        <v>168</v>
      </c>
      <c r="H274" s="164"/>
      <c r="I274" s="164"/>
      <c r="J274" s="164"/>
      <c r="K274" s="164" t="s">
        <v>585</v>
      </c>
      <c r="L274" s="163" t="s">
        <v>906</v>
      </c>
      <c r="M274" s="165">
        <v>0</v>
      </c>
      <c r="N274" s="166">
        <v>0</v>
      </c>
      <c r="O274" s="167">
        <f>M274*N274</f>
        <v>0</v>
      </c>
      <c r="P274" s="168" t="s">
        <v>12</v>
      </c>
      <c r="Q274" s="167">
        <f t="shared" si="21"/>
        <v>0</v>
      </c>
      <c r="R274" s="168" t="s">
        <v>12</v>
      </c>
      <c r="S274" s="167">
        <v>0</v>
      </c>
      <c r="T274" s="168" t="s">
        <v>12</v>
      </c>
      <c r="U274" s="167">
        <v>0</v>
      </c>
      <c r="V274" s="167">
        <f t="shared" si="22"/>
        <v>0</v>
      </c>
      <c r="W274" s="169"/>
      <c r="X274" s="169"/>
      <c r="Y274" s="169"/>
      <c r="Z274" s="169"/>
      <c r="AA274" s="169"/>
      <c r="AB274" s="169"/>
      <c r="AC274" s="169"/>
      <c r="AD274" s="169"/>
      <c r="AE274" s="169"/>
      <c r="AF274" s="169"/>
      <c r="AG274" s="169"/>
      <c r="AH274" s="169"/>
      <c r="AI274" s="139"/>
    </row>
    <row r="275" spans="1:35" s="36" customFormat="1" ht="38.25" hidden="1" x14ac:dyDescent="0.2">
      <c r="A275" s="141" t="s">
        <v>38</v>
      </c>
      <c r="B275" s="142" t="s">
        <v>758</v>
      </c>
      <c r="C275" s="142"/>
      <c r="D275" s="141" t="s">
        <v>758</v>
      </c>
      <c r="E275" s="143" t="s">
        <v>20</v>
      </c>
      <c r="F275" s="144"/>
      <c r="G275" s="143" t="s">
        <v>11</v>
      </c>
      <c r="H275" s="143" t="s">
        <v>606</v>
      </c>
      <c r="I275" s="143" t="s">
        <v>609</v>
      </c>
      <c r="J275" s="143" t="s">
        <v>608</v>
      </c>
      <c r="K275" s="145">
        <v>153800</v>
      </c>
      <c r="L275" s="191" t="s">
        <v>994</v>
      </c>
      <c r="M275" s="146">
        <v>0</v>
      </c>
      <c r="N275" s="147">
        <v>0</v>
      </c>
      <c r="O275" s="148">
        <v>0</v>
      </c>
      <c r="P275" s="149" t="s">
        <v>12</v>
      </c>
      <c r="Q275" s="148">
        <f t="shared" si="21"/>
        <v>0</v>
      </c>
      <c r="R275" s="149" t="s">
        <v>12</v>
      </c>
      <c r="S275" s="148">
        <v>0</v>
      </c>
      <c r="T275" s="149" t="s">
        <v>12</v>
      </c>
      <c r="U275" s="148">
        <v>0</v>
      </c>
      <c r="V275" s="148">
        <f t="shared" si="22"/>
        <v>0</v>
      </c>
      <c r="W275" s="150"/>
      <c r="X275" s="150"/>
      <c r="Y275" s="150"/>
      <c r="Z275" s="150"/>
      <c r="AA275" s="150"/>
      <c r="AB275" s="150"/>
      <c r="AC275" s="150"/>
      <c r="AD275" s="150"/>
      <c r="AE275" s="150"/>
      <c r="AF275" s="150"/>
      <c r="AG275" s="150"/>
      <c r="AH275" s="150"/>
      <c r="AI275" s="150"/>
    </row>
    <row r="276" spans="1:35" s="36" customFormat="1" ht="25.5" hidden="1" x14ac:dyDescent="0.2">
      <c r="A276" s="141" t="s">
        <v>30</v>
      </c>
      <c r="B276" s="142" t="s">
        <v>758</v>
      </c>
      <c r="C276" s="142"/>
      <c r="D276" s="141" t="s">
        <v>758</v>
      </c>
      <c r="E276" s="143" t="s">
        <v>20</v>
      </c>
      <c r="F276" s="144"/>
      <c r="G276" s="143" t="s">
        <v>11</v>
      </c>
      <c r="H276" s="143" t="s">
        <v>610</v>
      </c>
      <c r="I276" s="143" t="s">
        <v>611</v>
      </c>
      <c r="J276" s="143" t="s">
        <v>608</v>
      </c>
      <c r="K276" s="143">
        <v>151601</v>
      </c>
      <c r="L276" s="191" t="s">
        <v>994</v>
      </c>
      <c r="M276" s="146">
        <v>0</v>
      </c>
      <c r="N276" s="147">
        <v>0</v>
      </c>
      <c r="O276" s="148">
        <v>0</v>
      </c>
      <c r="P276" s="149" t="s">
        <v>12</v>
      </c>
      <c r="Q276" s="148">
        <f t="shared" si="21"/>
        <v>0</v>
      </c>
      <c r="R276" s="149" t="s">
        <v>12</v>
      </c>
      <c r="S276" s="148">
        <v>0</v>
      </c>
      <c r="T276" s="149" t="s">
        <v>12</v>
      </c>
      <c r="U276" s="148">
        <v>0</v>
      </c>
      <c r="V276" s="148">
        <f t="shared" si="22"/>
        <v>0</v>
      </c>
      <c r="W276" s="150"/>
      <c r="X276" s="150"/>
      <c r="Y276" s="150"/>
      <c r="Z276" s="150"/>
      <c r="AA276" s="150"/>
      <c r="AB276" s="150"/>
      <c r="AC276" s="150"/>
      <c r="AD276" s="150"/>
      <c r="AE276" s="150"/>
      <c r="AF276" s="150"/>
      <c r="AG276" s="150"/>
      <c r="AH276" s="150"/>
      <c r="AI276" s="150"/>
    </row>
    <row r="277" spans="1:35" s="36" customFormat="1" ht="25.5" hidden="1" x14ac:dyDescent="0.2">
      <c r="A277" s="141" t="s">
        <v>22</v>
      </c>
      <c r="B277" s="142" t="s">
        <v>758</v>
      </c>
      <c r="C277" s="142"/>
      <c r="D277" s="141" t="s">
        <v>758</v>
      </c>
      <c r="E277" s="143" t="s">
        <v>20</v>
      </c>
      <c r="F277" s="144"/>
      <c r="G277" s="143" t="s">
        <v>11</v>
      </c>
      <c r="H277" s="143" t="s">
        <v>610</v>
      </c>
      <c r="I277" s="143" t="s">
        <v>23</v>
      </c>
      <c r="J277" s="143" t="s">
        <v>608</v>
      </c>
      <c r="K277" s="145">
        <v>151200</v>
      </c>
      <c r="L277" s="191" t="s">
        <v>994</v>
      </c>
      <c r="M277" s="146">
        <v>0</v>
      </c>
      <c r="N277" s="147">
        <v>0</v>
      </c>
      <c r="O277" s="148">
        <v>0</v>
      </c>
      <c r="P277" s="149" t="s">
        <v>12</v>
      </c>
      <c r="Q277" s="148">
        <f t="shared" si="21"/>
        <v>0</v>
      </c>
      <c r="R277" s="149" t="s">
        <v>12</v>
      </c>
      <c r="S277" s="148">
        <v>0</v>
      </c>
      <c r="T277" s="149" t="s">
        <v>12</v>
      </c>
      <c r="U277" s="148">
        <v>0</v>
      </c>
      <c r="V277" s="148">
        <f t="shared" si="22"/>
        <v>0</v>
      </c>
      <c r="W277" s="150"/>
      <c r="X277" s="150"/>
      <c r="Y277" s="150"/>
      <c r="Z277" s="150"/>
      <c r="AA277" s="150"/>
      <c r="AB277" s="150"/>
      <c r="AC277" s="150"/>
      <c r="AD277" s="150"/>
      <c r="AE277" s="150"/>
      <c r="AF277" s="150"/>
      <c r="AG277" s="150"/>
      <c r="AH277" s="150"/>
      <c r="AI277" s="150"/>
    </row>
    <row r="278" spans="1:35" s="36" customFormat="1" ht="25.5" hidden="1" x14ac:dyDescent="0.2">
      <c r="A278" s="151" t="s">
        <v>154</v>
      </c>
      <c r="B278" s="152" t="s">
        <v>758</v>
      </c>
      <c r="C278" s="152"/>
      <c r="D278" s="153" t="s">
        <v>996</v>
      </c>
      <c r="E278" s="39" t="s">
        <v>90</v>
      </c>
      <c r="F278" s="159"/>
      <c r="G278" s="152" t="s">
        <v>135</v>
      </c>
      <c r="H278" s="152" t="s">
        <v>602</v>
      </c>
      <c r="I278" s="152" t="s">
        <v>633</v>
      </c>
      <c r="J278" s="152" t="s">
        <v>137</v>
      </c>
      <c r="K278" s="152">
        <v>505601</v>
      </c>
      <c r="L278" s="160" t="s">
        <v>877</v>
      </c>
      <c r="M278" s="154">
        <v>0</v>
      </c>
      <c r="N278" s="155">
        <v>0</v>
      </c>
      <c r="O278" s="156">
        <v>0</v>
      </c>
      <c r="P278" s="157" t="s">
        <v>12</v>
      </c>
      <c r="Q278" s="156">
        <f t="shared" si="21"/>
        <v>0</v>
      </c>
      <c r="R278" s="157" t="s">
        <v>12</v>
      </c>
      <c r="S278" s="156">
        <v>0</v>
      </c>
      <c r="T278" s="157" t="s">
        <v>12</v>
      </c>
      <c r="U278" s="156">
        <v>0</v>
      </c>
      <c r="V278" s="156">
        <f t="shared" si="22"/>
        <v>0</v>
      </c>
      <c r="W278" s="158"/>
      <c r="X278" s="158"/>
      <c r="Y278" s="158"/>
      <c r="Z278" s="158"/>
      <c r="AA278" s="158"/>
      <c r="AB278" s="158"/>
      <c r="AC278" s="158"/>
      <c r="AD278" s="158"/>
      <c r="AE278" s="158"/>
      <c r="AF278" s="158"/>
      <c r="AG278" s="158"/>
      <c r="AH278" s="158"/>
      <c r="AI278" s="158"/>
    </row>
    <row r="279" spans="1:35" s="73" customFormat="1" ht="25.5" hidden="1" x14ac:dyDescent="0.2">
      <c r="A279" s="51" t="s">
        <v>121</v>
      </c>
      <c r="B279" s="39" t="s">
        <v>758</v>
      </c>
      <c r="C279" s="39"/>
      <c r="D279" s="49" t="s">
        <v>758</v>
      </c>
      <c r="E279" s="28" t="s">
        <v>90</v>
      </c>
      <c r="F279" s="64"/>
      <c r="G279" s="39" t="s">
        <v>135</v>
      </c>
      <c r="H279" s="39" t="s">
        <v>602</v>
      </c>
      <c r="I279" s="38" t="s">
        <v>635</v>
      </c>
      <c r="J279" s="38" t="s">
        <v>137</v>
      </c>
      <c r="K279" s="38" t="s">
        <v>805</v>
      </c>
      <c r="L279" s="49" t="s">
        <v>878</v>
      </c>
      <c r="M279" s="52">
        <v>0</v>
      </c>
      <c r="N279" s="53">
        <v>0</v>
      </c>
      <c r="O279" s="44">
        <f t="shared" ref="O279:O310" si="23">M279*N279</f>
        <v>0</v>
      </c>
      <c r="P279" s="43" t="s">
        <v>999</v>
      </c>
      <c r="Q279" s="44">
        <f t="shared" si="21"/>
        <v>0</v>
      </c>
      <c r="R279" s="43" t="s">
        <v>12</v>
      </c>
      <c r="S279" s="44">
        <v>0</v>
      </c>
      <c r="T279" s="43" t="s">
        <v>12</v>
      </c>
      <c r="U279" s="44">
        <v>0</v>
      </c>
      <c r="V279" s="44">
        <f t="shared" si="22"/>
        <v>0</v>
      </c>
      <c r="W279" s="45"/>
      <c r="X279" s="45"/>
      <c r="Y279" s="45"/>
      <c r="Z279" s="45"/>
      <c r="AA279" s="45"/>
      <c r="AB279" s="45"/>
      <c r="AC279" s="45"/>
      <c r="AD279" s="45"/>
      <c r="AE279" s="45"/>
      <c r="AF279" s="45"/>
      <c r="AG279" s="45"/>
      <c r="AH279" s="45"/>
      <c r="AI279" s="45"/>
    </row>
    <row r="280" spans="1:35" s="36" customFormat="1" hidden="1" x14ac:dyDescent="0.2">
      <c r="A280" s="170" t="s">
        <v>695</v>
      </c>
      <c r="B280" s="171" t="s">
        <v>758</v>
      </c>
      <c r="C280" s="171"/>
      <c r="D280" s="172" t="s">
        <v>758</v>
      </c>
      <c r="E280" s="173" t="s">
        <v>696</v>
      </c>
      <c r="F280" s="174"/>
      <c r="G280" s="175" t="s">
        <v>498</v>
      </c>
      <c r="H280" s="171" t="s">
        <v>599</v>
      </c>
      <c r="I280" s="171" t="s">
        <v>697</v>
      </c>
      <c r="J280" s="175" t="s">
        <v>698</v>
      </c>
      <c r="K280" s="171" t="s">
        <v>840</v>
      </c>
      <c r="L280" s="171" t="s">
        <v>997</v>
      </c>
      <c r="M280" s="176">
        <v>0</v>
      </c>
      <c r="N280" s="177">
        <v>0</v>
      </c>
      <c r="O280" s="178">
        <f t="shared" si="23"/>
        <v>0</v>
      </c>
      <c r="P280" s="179" t="s">
        <v>12</v>
      </c>
      <c r="Q280" s="178">
        <f t="shared" si="21"/>
        <v>0</v>
      </c>
      <c r="R280" s="179" t="s">
        <v>12</v>
      </c>
      <c r="S280" s="178">
        <v>0</v>
      </c>
      <c r="T280" s="179" t="s">
        <v>12</v>
      </c>
      <c r="U280" s="178">
        <v>0</v>
      </c>
      <c r="V280" s="178">
        <f t="shared" si="22"/>
        <v>0</v>
      </c>
      <c r="W280" s="180"/>
      <c r="X280" s="180"/>
      <c r="Y280" s="180"/>
      <c r="Z280" s="180"/>
      <c r="AA280" s="180"/>
      <c r="AB280" s="180"/>
      <c r="AC280" s="180"/>
      <c r="AD280" s="180"/>
      <c r="AE280" s="180"/>
      <c r="AF280" s="180"/>
      <c r="AG280" s="180"/>
      <c r="AH280" s="180"/>
      <c r="AI280" s="180"/>
    </row>
    <row r="281" spans="1:35" s="61" customFormat="1" hidden="1" x14ac:dyDescent="0.2">
      <c r="A281" s="27" t="s">
        <v>41</v>
      </c>
      <c r="B281" s="47" t="s">
        <v>758</v>
      </c>
      <c r="C281" s="47"/>
      <c r="D281" s="27" t="s">
        <v>758</v>
      </c>
      <c r="E281" s="47"/>
      <c r="F281" s="47"/>
      <c r="G281" s="47" t="s">
        <v>40</v>
      </c>
      <c r="H281" s="48" t="s">
        <v>933</v>
      </c>
      <c r="I281" s="48" t="s">
        <v>932</v>
      </c>
      <c r="J281" s="47"/>
      <c r="K281" s="47">
        <v>709000</v>
      </c>
      <c r="L281" s="49" t="s">
        <v>875</v>
      </c>
      <c r="M281" s="32">
        <v>0</v>
      </c>
      <c r="N281" s="33">
        <v>0</v>
      </c>
      <c r="O281" s="34">
        <f t="shared" si="23"/>
        <v>0</v>
      </c>
      <c r="P281" s="35" t="s">
        <v>12</v>
      </c>
      <c r="Q281" s="34">
        <f t="shared" si="21"/>
        <v>0</v>
      </c>
      <c r="R281" s="35" t="s">
        <v>12</v>
      </c>
      <c r="S281" s="34">
        <v>0</v>
      </c>
      <c r="T281" s="35" t="s">
        <v>12</v>
      </c>
      <c r="U281" s="34">
        <v>0</v>
      </c>
      <c r="V281" s="34">
        <f t="shared" si="22"/>
        <v>0</v>
      </c>
      <c r="W281" s="36"/>
      <c r="X281" s="36"/>
      <c r="Y281" s="36"/>
      <c r="Z281" s="36"/>
      <c r="AA281" s="36"/>
      <c r="AB281" s="36"/>
      <c r="AC281" s="36"/>
      <c r="AD281" s="36"/>
      <c r="AE281" s="36"/>
      <c r="AF281" s="36"/>
      <c r="AG281" s="36"/>
      <c r="AH281" s="36"/>
      <c r="AI281" s="36"/>
    </row>
    <row r="282" spans="1:35" s="36" customFormat="1" hidden="1" x14ac:dyDescent="0.2">
      <c r="A282" s="27" t="s">
        <v>53</v>
      </c>
      <c r="B282" s="47" t="s">
        <v>758</v>
      </c>
      <c r="C282" s="47"/>
      <c r="D282" s="27" t="s">
        <v>758</v>
      </c>
      <c r="E282" s="47"/>
      <c r="F282" s="47"/>
      <c r="G282" s="47" t="s">
        <v>40</v>
      </c>
      <c r="H282" s="48" t="s">
        <v>924</v>
      </c>
      <c r="I282" s="48" t="s">
        <v>928</v>
      </c>
      <c r="J282" s="47"/>
      <c r="K282" s="47">
        <v>705300</v>
      </c>
      <c r="L282" s="49" t="s">
        <v>875</v>
      </c>
      <c r="M282" s="32">
        <v>0</v>
      </c>
      <c r="N282" s="33">
        <v>0</v>
      </c>
      <c r="O282" s="34">
        <f t="shared" si="23"/>
        <v>0</v>
      </c>
      <c r="P282" s="35" t="s">
        <v>12</v>
      </c>
      <c r="Q282" s="34">
        <f t="shared" si="21"/>
        <v>0</v>
      </c>
      <c r="R282" s="35" t="s">
        <v>12</v>
      </c>
      <c r="S282" s="34">
        <v>0</v>
      </c>
      <c r="T282" s="35" t="s">
        <v>12</v>
      </c>
      <c r="U282" s="34">
        <v>0</v>
      </c>
      <c r="V282" s="34">
        <f t="shared" si="22"/>
        <v>0</v>
      </c>
    </row>
    <row r="283" spans="1:35" s="36" customFormat="1" hidden="1" x14ac:dyDescent="0.2">
      <c r="A283" s="27" t="s">
        <v>55</v>
      </c>
      <c r="B283" s="47" t="s">
        <v>758</v>
      </c>
      <c r="C283" s="47"/>
      <c r="D283" s="27" t="s">
        <v>758</v>
      </c>
      <c r="E283" s="47"/>
      <c r="F283" s="47"/>
      <c r="G283" s="47" t="s">
        <v>40</v>
      </c>
      <c r="H283" s="48" t="s">
        <v>925</v>
      </c>
      <c r="I283" s="48" t="s">
        <v>929</v>
      </c>
      <c r="J283" s="47"/>
      <c r="K283" s="47">
        <v>704060</v>
      </c>
      <c r="L283" s="49" t="s">
        <v>875</v>
      </c>
      <c r="M283" s="32">
        <v>0</v>
      </c>
      <c r="N283" s="33">
        <v>0</v>
      </c>
      <c r="O283" s="34">
        <f t="shared" si="23"/>
        <v>0</v>
      </c>
      <c r="P283" s="35" t="s">
        <v>12</v>
      </c>
      <c r="Q283" s="34">
        <f t="shared" si="21"/>
        <v>0</v>
      </c>
      <c r="R283" s="35" t="s">
        <v>12</v>
      </c>
      <c r="S283" s="34">
        <v>0</v>
      </c>
      <c r="T283" s="35" t="s">
        <v>12</v>
      </c>
      <c r="U283" s="34">
        <v>0</v>
      </c>
      <c r="V283" s="34">
        <f t="shared" si="22"/>
        <v>0</v>
      </c>
    </row>
    <row r="284" spans="1:35" s="36" customFormat="1" hidden="1" x14ac:dyDescent="0.2">
      <c r="A284" s="27" t="s">
        <v>56</v>
      </c>
      <c r="B284" s="47" t="s">
        <v>758</v>
      </c>
      <c r="C284" s="47"/>
      <c r="D284" s="27" t="s">
        <v>758</v>
      </c>
      <c r="E284" s="47"/>
      <c r="F284" s="47"/>
      <c r="G284" s="47" t="s">
        <v>40</v>
      </c>
      <c r="H284" s="48" t="s">
        <v>924</v>
      </c>
      <c r="I284" s="48" t="s">
        <v>928</v>
      </c>
      <c r="J284" s="47"/>
      <c r="K284" s="47">
        <v>705300</v>
      </c>
      <c r="L284" s="49" t="s">
        <v>875</v>
      </c>
      <c r="M284" s="32">
        <v>0</v>
      </c>
      <c r="N284" s="33">
        <v>0</v>
      </c>
      <c r="O284" s="34">
        <f t="shared" si="23"/>
        <v>0</v>
      </c>
      <c r="P284" s="35" t="s">
        <v>12</v>
      </c>
      <c r="Q284" s="34">
        <f t="shared" si="21"/>
        <v>0</v>
      </c>
      <c r="R284" s="35" t="s">
        <v>12</v>
      </c>
      <c r="S284" s="34">
        <v>0</v>
      </c>
      <c r="T284" s="35" t="s">
        <v>12</v>
      </c>
      <c r="U284" s="34">
        <v>0</v>
      </c>
      <c r="V284" s="34">
        <f t="shared" si="22"/>
        <v>0</v>
      </c>
    </row>
    <row r="285" spans="1:35" s="36" customFormat="1" hidden="1" x14ac:dyDescent="0.2">
      <c r="A285" s="27" t="s">
        <v>57</v>
      </c>
      <c r="B285" s="47" t="s">
        <v>758</v>
      </c>
      <c r="C285" s="47"/>
      <c r="D285" s="27" t="s">
        <v>758</v>
      </c>
      <c r="E285" s="47"/>
      <c r="F285" s="47"/>
      <c r="G285" s="47" t="s">
        <v>40</v>
      </c>
      <c r="H285" s="48" t="s">
        <v>926</v>
      </c>
      <c r="I285" s="48" t="s">
        <v>927</v>
      </c>
      <c r="J285" s="47"/>
      <c r="K285" s="47">
        <v>709102</v>
      </c>
      <c r="L285" s="49" t="s">
        <v>875</v>
      </c>
      <c r="M285" s="32">
        <v>0</v>
      </c>
      <c r="N285" s="33">
        <v>0</v>
      </c>
      <c r="O285" s="34">
        <f t="shared" si="23"/>
        <v>0</v>
      </c>
      <c r="P285" s="35" t="s">
        <v>12</v>
      </c>
      <c r="Q285" s="34">
        <f t="shared" si="21"/>
        <v>0</v>
      </c>
      <c r="R285" s="35" t="s">
        <v>12</v>
      </c>
      <c r="S285" s="34">
        <v>0</v>
      </c>
      <c r="T285" s="35" t="s">
        <v>12</v>
      </c>
      <c r="U285" s="34">
        <v>0</v>
      </c>
      <c r="V285" s="34">
        <f t="shared" si="22"/>
        <v>0</v>
      </c>
    </row>
    <row r="286" spans="1:35" s="36" customFormat="1" hidden="1" x14ac:dyDescent="0.2">
      <c r="A286" s="27" t="s">
        <v>63</v>
      </c>
      <c r="B286" s="47" t="s">
        <v>758</v>
      </c>
      <c r="C286" s="47"/>
      <c r="D286" s="27" t="s">
        <v>758</v>
      </c>
      <c r="E286" s="47"/>
      <c r="F286" s="47"/>
      <c r="G286" s="47" t="s">
        <v>40</v>
      </c>
      <c r="H286" s="48" t="s">
        <v>930</v>
      </c>
      <c r="I286" s="48" t="s">
        <v>931</v>
      </c>
      <c r="J286" s="47"/>
      <c r="K286" s="47">
        <v>709101</v>
      </c>
      <c r="L286" s="49" t="s">
        <v>875</v>
      </c>
      <c r="M286" s="32">
        <v>0</v>
      </c>
      <c r="N286" s="33">
        <v>0</v>
      </c>
      <c r="O286" s="34">
        <f t="shared" si="23"/>
        <v>0</v>
      </c>
      <c r="P286" s="35" t="s">
        <v>12</v>
      </c>
      <c r="Q286" s="34">
        <f t="shared" si="21"/>
        <v>0</v>
      </c>
      <c r="R286" s="35" t="s">
        <v>12</v>
      </c>
      <c r="S286" s="34">
        <v>0</v>
      </c>
      <c r="T286" s="35" t="s">
        <v>12</v>
      </c>
      <c r="U286" s="34">
        <v>0</v>
      </c>
      <c r="V286" s="34">
        <f t="shared" si="22"/>
        <v>0</v>
      </c>
    </row>
    <row r="287" spans="1:35" s="36" customFormat="1" hidden="1" x14ac:dyDescent="0.2">
      <c r="A287" s="27" t="s">
        <v>65</v>
      </c>
      <c r="B287" s="47" t="s">
        <v>758</v>
      </c>
      <c r="C287" s="47"/>
      <c r="D287" s="27" t="s">
        <v>758</v>
      </c>
      <c r="E287" s="47"/>
      <c r="F287" s="47"/>
      <c r="G287" s="47" t="s">
        <v>66</v>
      </c>
      <c r="H287" s="47" t="s">
        <v>759</v>
      </c>
      <c r="I287" s="47" t="s">
        <v>760</v>
      </c>
      <c r="J287" s="47" t="s">
        <v>639</v>
      </c>
      <c r="K287" s="59" t="s">
        <v>902</v>
      </c>
      <c r="L287" s="39" t="s">
        <v>903</v>
      </c>
      <c r="M287" s="32">
        <v>0</v>
      </c>
      <c r="N287" s="33">
        <v>0</v>
      </c>
      <c r="O287" s="34">
        <f t="shared" si="23"/>
        <v>0</v>
      </c>
      <c r="P287" s="35" t="s">
        <v>12</v>
      </c>
      <c r="Q287" s="34">
        <f t="shared" si="21"/>
        <v>0</v>
      </c>
      <c r="R287" s="35" t="s">
        <v>12</v>
      </c>
      <c r="S287" s="34">
        <v>0</v>
      </c>
      <c r="T287" s="35" t="s">
        <v>12</v>
      </c>
      <c r="U287" s="34">
        <v>0</v>
      </c>
      <c r="V287" s="34">
        <f t="shared" si="22"/>
        <v>0</v>
      </c>
    </row>
    <row r="288" spans="1:35" s="45" customFormat="1" hidden="1" x14ac:dyDescent="0.2">
      <c r="A288" s="27" t="s">
        <v>93</v>
      </c>
      <c r="B288" s="47" t="s">
        <v>758</v>
      </c>
      <c r="C288" s="47"/>
      <c r="D288" s="27" t="s">
        <v>758</v>
      </c>
      <c r="E288" s="28" t="s">
        <v>70</v>
      </c>
      <c r="F288" s="47"/>
      <c r="G288" s="47" t="s">
        <v>66</v>
      </c>
      <c r="H288" s="47" t="s">
        <v>759</v>
      </c>
      <c r="I288" s="47" t="s">
        <v>768</v>
      </c>
      <c r="J288" s="47" t="s">
        <v>639</v>
      </c>
      <c r="K288" s="47" t="s">
        <v>591</v>
      </c>
      <c r="L288" s="27" t="s">
        <v>875</v>
      </c>
      <c r="M288" s="32">
        <v>0</v>
      </c>
      <c r="N288" s="33">
        <v>0</v>
      </c>
      <c r="O288" s="34">
        <f t="shared" si="23"/>
        <v>0</v>
      </c>
      <c r="P288" s="35" t="s">
        <v>12</v>
      </c>
      <c r="Q288" s="34">
        <f t="shared" si="21"/>
        <v>0</v>
      </c>
      <c r="R288" s="35" t="s">
        <v>12</v>
      </c>
      <c r="S288" s="34">
        <v>0</v>
      </c>
      <c r="T288" s="35" t="s">
        <v>12</v>
      </c>
      <c r="U288" s="34">
        <v>0</v>
      </c>
      <c r="V288" s="34">
        <f t="shared" si="22"/>
        <v>0</v>
      </c>
      <c r="W288" s="36"/>
      <c r="X288" s="36"/>
      <c r="Y288" s="36"/>
      <c r="Z288" s="36"/>
      <c r="AA288" s="36"/>
      <c r="AB288" s="36"/>
      <c r="AC288" s="36"/>
      <c r="AD288" s="36"/>
      <c r="AE288" s="36"/>
      <c r="AF288" s="36"/>
      <c r="AG288" s="36"/>
      <c r="AH288" s="36"/>
      <c r="AI288" s="36"/>
    </row>
    <row r="289" spans="1:35" s="36" customFormat="1" hidden="1" x14ac:dyDescent="0.2">
      <c r="A289" s="27" t="s">
        <v>592</v>
      </c>
      <c r="B289" s="47" t="s">
        <v>758</v>
      </c>
      <c r="C289" s="47"/>
      <c r="D289" s="27" t="s">
        <v>758</v>
      </c>
      <c r="E289" s="47"/>
      <c r="F289" s="47"/>
      <c r="G289" s="47" t="s">
        <v>66</v>
      </c>
      <c r="H289" s="28" t="s">
        <v>641</v>
      </c>
      <c r="I289" s="47" t="s">
        <v>769</v>
      </c>
      <c r="J289" s="28" t="s">
        <v>643</v>
      </c>
      <c r="K289" s="47" t="s">
        <v>770</v>
      </c>
      <c r="L289" s="27" t="s">
        <v>875</v>
      </c>
      <c r="M289" s="32">
        <v>0</v>
      </c>
      <c r="N289" s="33">
        <v>0</v>
      </c>
      <c r="O289" s="34">
        <f t="shared" si="23"/>
        <v>0</v>
      </c>
      <c r="P289" s="35" t="s">
        <v>12</v>
      </c>
      <c r="Q289" s="34">
        <f t="shared" si="21"/>
        <v>0</v>
      </c>
      <c r="R289" s="35" t="s">
        <v>12</v>
      </c>
      <c r="S289" s="34">
        <v>0</v>
      </c>
      <c r="T289" s="35" t="s">
        <v>12</v>
      </c>
      <c r="U289" s="34">
        <v>0</v>
      </c>
      <c r="V289" s="34">
        <f t="shared" si="22"/>
        <v>0</v>
      </c>
    </row>
    <row r="290" spans="1:35" s="36" customFormat="1" hidden="1" x14ac:dyDescent="0.2">
      <c r="A290" s="27" t="s">
        <v>105</v>
      </c>
      <c r="B290" s="47" t="s">
        <v>758</v>
      </c>
      <c r="C290" s="47"/>
      <c r="D290" s="27" t="s">
        <v>758</v>
      </c>
      <c r="E290" s="28" t="s">
        <v>70</v>
      </c>
      <c r="F290" s="47"/>
      <c r="G290" s="47" t="s">
        <v>66</v>
      </c>
      <c r="H290" s="28" t="s">
        <v>641</v>
      </c>
      <c r="I290" s="47" t="s">
        <v>771</v>
      </c>
      <c r="J290" s="28" t="s">
        <v>643</v>
      </c>
      <c r="K290" s="47" t="s">
        <v>583</v>
      </c>
      <c r="L290" s="27" t="s">
        <v>875</v>
      </c>
      <c r="M290" s="32">
        <v>0</v>
      </c>
      <c r="N290" s="33">
        <v>0</v>
      </c>
      <c r="O290" s="34">
        <f t="shared" si="23"/>
        <v>0</v>
      </c>
      <c r="P290" s="35" t="s">
        <v>12</v>
      </c>
      <c r="Q290" s="34">
        <f t="shared" si="21"/>
        <v>0</v>
      </c>
      <c r="R290" s="35" t="s">
        <v>12</v>
      </c>
      <c r="S290" s="34">
        <v>0</v>
      </c>
      <c r="T290" s="35" t="s">
        <v>12</v>
      </c>
      <c r="U290" s="34">
        <v>0</v>
      </c>
      <c r="V290" s="34">
        <f t="shared" si="22"/>
        <v>0</v>
      </c>
    </row>
    <row r="291" spans="1:35" s="36" customFormat="1" hidden="1" x14ac:dyDescent="0.2">
      <c r="A291" s="27" t="s">
        <v>114</v>
      </c>
      <c r="B291" s="47" t="s">
        <v>758</v>
      </c>
      <c r="C291" s="47"/>
      <c r="D291" s="27" t="s">
        <v>758</v>
      </c>
      <c r="E291" s="28" t="s">
        <v>70</v>
      </c>
      <c r="F291" s="47"/>
      <c r="G291" s="47" t="s">
        <v>66</v>
      </c>
      <c r="H291" s="28" t="s">
        <v>641</v>
      </c>
      <c r="I291" s="47" t="s">
        <v>772</v>
      </c>
      <c r="J291" s="28" t="s">
        <v>643</v>
      </c>
      <c r="K291" s="62" t="s">
        <v>596</v>
      </c>
      <c r="L291" s="27" t="s">
        <v>875</v>
      </c>
      <c r="M291" s="32">
        <v>0</v>
      </c>
      <c r="N291" s="33">
        <v>0</v>
      </c>
      <c r="O291" s="34">
        <f t="shared" si="23"/>
        <v>0</v>
      </c>
      <c r="P291" s="35" t="s">
        <v>12</v>
      </c>
      <c r="Q291" s="34">
        <f t="shared" si="21"/>
        <v>0</v>
      </c>
      <c r="R291" s="35" t="s">
        <v>12</v>
      </c>
      <c r="S291" s="34">
        <v>0</v>
      </c>
      <c r="T291" s="35" t="s">
        <v>12</v>
      </c>
      <c r="U291" s="34">
        <v>0</v>
      </c>
      <c r="V291" s="34">
        <f t="shared" si="22"/>
        <v>0</v>
      </c>
    </row>
    <row r="292" spans="1:35" s="36" customFormat="1" ht="38.25" hidden="1" x14ac:dyDescent="0.2">
      <c r="A292" s="27" t="s">
        <v>124</v>
      </c>
      <c r="B292" s="47" t="s">
        <v>758</v>
      </c>
      <c r="C292" s="47"/>
      <c r="D292" s="27" t="s">
        <v>758</v>
      </c>
      <c r="E292" s="47"/>
      <c r="F292" s="47"/>
      <c r="G292" s="47" t="s">
        <v>66</v>
      </c>
      <c r="H292" s="58" t="s">
        <v>900</v>
      </c>
      <c r="I292" s="48" t="s">
        <v>905</v>
      </c>
      <c r="J292" s="28" t="s">
        <v>652</v>
      </c>
      <c r="K292" s="47" t="s">
        <v>842</v>
      </c>
      <c r="L292" s="39" t="s">
        <v>901</v>
      </c>
      <c r="M292" s="32">
        <v>0</v>
      </c>
      <c r="N292" s="33">
        <v>0</v>
      </c>
      <c r="O292" s="34">
        <f t="shared" si="23"/>
        <v>0</v>
      </c>
      <c r="P292" s="35" t="s">
        <v>12</v>
      </c>
      <c r="Q292" s="34">
        <f t="shared" si="21"/>
        <v>0</v>
      </c>
      <c r="R292" s="35" t="s">
        <v>12</v>
      </c>
      <c r="S292" s="34">
        <v>0</v>
      </c>
      <c r="T292" s="35" t="s">
        <v>12</v>
      </c>
      <c r="U292" s="34">
        <v>0</v>
      </c>
      <c r="V292" s="34">
        <f t="shared" si="22"/>
        <v>0</v>
      </c>
    </row>
    <row r="293" spans="1:35" s="36" customFormat="1" ht="25.5" hidden="1" x14ac:dyDescent="0.2">
      <c r="A293" s="65" t="s">
        <v>143</v>
      </c>
      <c r="B293" s="39" t="s">
        <v>758</v>
      </c>
      <c r="C293" s="39"/>
      <c r="D293" s="51" t="s">
        <v>758</v>
      </c>
      <c r="E293" s="39" t="s">
        <v>90</v>
      </c>
      <c r="F293" s="64">
        <v>1</v>
      </c>
      <c r="G293" s="39" t="s">
        <v>135</v>
      </c>
      <c r="H293" s="39" t="s">
        <v>602</v>
      </c>
      <c r="I293" s="66" t="s">
        <v>879</v>
      </c>
      <c r="J293" s="39" t="s">
        <v>137</v>
      </c>
      <c r="K293" s="39">
        <v>503301</v>
      </c>
      <c r="L293" s="67" t="s">
        <v>880</v>
      </c>
      <c r="M293" s="52">
        <v>0</v>
      </c>
      <c r="N293" s="53">
        <v>0</v>
      </c>
      <c r="O293" s="44">
        <f t="shared" si="23"/>
        <v>0</v>
      </c>
      <c r="P293" s="43" t="s">
        <v>12</v>
      </c>
      <c r="Q293" s="44">
        <f t="shared" si="21"/>
        <v>0</v>
      </c>
      <c r="R293" s="43" t="s">
        <v>12</v>
      </c>
      <c r="S293" s="44">
        <v>0</v>
      </c>
      <c r="T293" s="43" t="s">
        <v>12</v>
      </c>
      <c r="U293" s="44">
        <v>0</v>
      </c>
      <c r="V293" s="44">
        <f t="shared" si="22"/>
        <v>0</v>
      </c>
      <c r="W293" s="45"/>
      <c r="X293" s="45"/>
      <c r="Y293" s="45"/>
      <c r="Z293" s="45"/>
      <c r="AA293" s="45"/>
      <c r="AB293" s="45"/>
      <c r="AC293" s="45"/>
      <c r="AD293" s="45"/>
      <c r="AE293" s="45"/>
      <c r="AF293" s="45"/>
      <c r="AG293" s="45"/>
      <c r="AH293" s="45"/>
    </row>
    <row r="294" spans="1:35" s="139" customFormat="1" ht="25.5" hidden="1" x14ac:dyDescent="0.2">
      <c r="A294" s="27" t="s">
        <v>147</v>
      </c>
      <c r="B294" s="47" t="s">
        <v>758</v>
      </c>
      <c r="C294" s="47"/>
      <c r="D294" s="27" t="s">
        <v>758</v>
      </c>
      <c r="E294" s="47"/>
      <c r="F294" s="47"/>
      <c r="G294" s="47" t="s">
        <v>135</v>
      </c>
      <c r="H294" s="47" t="s">
        <v>602</v>
      </c>
      <c r="I294" s="47" t="s">
        <v>773</v>
      </c>
      <c r="J294" s="28" t="s">
        <v>137</v>
      </c>
      <c r="K294" s="47">
        <v>502800</v>
      </c>
      <c r="L294" s="27" t="s">
        <v>875</v>
      </c>
      <c r="M294" s="32">
        <v>0</v>
      </c>
      <c r="N294" s="33">
        <v>0</v>
      </c>
      <c r="O294" s="34">
        <f t="shared" si="23"/>
        <v>0</v>
      </c>
      <c r="P294" s="35" t="s">
        <v>12</v>
      </c>
      <c r="Q294" s="34">
        <f t="shared" si="21"/>
        <v>0</v>
      </c>
      <c r="R294" s="35" t="s">
        <v>12</v>
      </c>
      <c r="S294" s="34">
        <v>0</v>
      </c>
      <c r="T294" s="35" t="s">
        <v>12</v>
      </c>
      <c r="U294" s="34">
        <v>0</v>
      </c>
      <c r="V294" s="34">
        <f t="shared" si="22"/>
        <v>0</v>
      </c>
      <c r="W294" s="36"/>
      <c r="X294" s="36"/>
      <c r="Y294" s="36"/>
      <c r="Z294" s="36"/>
      <c r="AA294" s="36"/>
      <c r="AB294" s="36"/>
      <c r="AC294" s="36"/>
      <c r="AD294" s="36"/>
      <c r="AE294" s="36"/>
      <c r="AF294" s="36"/>
      <c r="AG294" s="36"/>
      <c r="AH294" s="36"/>
      <c r="AI294" s="36"/>
    </row>
    <row r="295" spans="1:35" s="36" customFormat="1" ht="25.5" hidden="1" x14ac:dyDescent="0.2">
      <c r="A295" s="27" t="s">
        <v>167</v>
      </c>
      <c r="B295" s="47" t="s">
        <v>758</v>
      </c>
      <c r="C295" s="47"/>
      <c r="D295" s="27" t="s">
        <v>758</v>
      </c>
      <c r="E295" s="47"/>
      <c r="F295" s="47"/>
      <c r="G295" s="47" t="s">
        <v>168</v>
      </c>
      <c r="H295" s="66" t="s">
        <v>888</v>
      </c>
      <c r="I295" s="74" t="s">
        <v>767</v>
      </c>
      <c r="J295" s="74" t="s">
        <v>894</v>
      </c>
      <c r="K295" s="47">
        <v>704050</v>
      </c>
      <c r="L295" s="39" t="s">
        <v>898</v>
      </c>
      <c r="M295" s="52">
        <v>0</v>
      </c>
      <c r="N295" s="53">
        <v>0</v>
      </c>
      <c r="O295" s="44">
        <f t="shared" si="23"/>
        <v>0</v>
      </c>
      <c r="P295" s="43" t="s">
        <v>12</v>
      </c>
      <c r="Q295" s="44">
        <f t="shared" si="21"/>
        <v>0</v>
      </c>
      <c r="R295" s="43" t="s">
        <v>12</v>
      </c>
      <c r="S295" s="44">
        <v>0</v>
      </c>
      <c r="T295" s="43" t="s">
        <v>12</v>
      </c>
      <c r="U295" s="44">
        <v>0</v>
      </c>
      <c r="V295" s="44">
        <f t="shared" si="22"/>
        <v>0</v>
      </c>
      <c r="W295" s="45"/>
      <c r="X295" s="45"/>
      <c r="Y295" s="45"/>
      <c r="Z295" s="45"/>
      <c r="AA295" s="45"/>
      <c r="AB295" s="45"/>
      <c r="AC295" s="45"/>
      <c r="AD295" s="45"/>
      <c r="AE295" s="45"/>
      <c r="AF295" s="45"/>
      <c r="AG295" s="45"/>
      <c r="AH295" s="45"/>
    </row>
    <row r="296" spans="1:35" s="36" customFormat="1" ht="25.5" hidden="1" x14ac:dyDescent="0.2">
      <c r="A296" s="27" t="s">
        <v>175</v>
      </c>
      <c r="B296" s="47" t="s">
        <v>758</v>
      </c>
      <c r="C296" s="47"/>
      <c r="D296" s="27" t="s">
        <v>758</v>
      </c>
      <c r="E296" s="47"/>
      <c r="F296" s="47"/>
      <c r="G296" s="47" t="s">
        <v>168</v>
      </c>
      <c r="H296" s="66" t="s">
        <v>888</v>
      </c>
      <c r="I296" s="74" t="s">
        <v>890</v>
      </c>
      <c r="J296" s="47" t="s">
        <v>786</v>
      </c>
      <c r="K296" s="47">
        <v>704050</v>
      </c>
      <c r="L296" s="39" t="s">
        <v>897</v>
      </c>
      <c r="M296" s="52">
        <v>0</v>
      </c>
      <c r="N296" s="53">
        <v>0</v>
      </c>
      <c r="O296" s="44">
        <f t="shared" si="23"/>
        <v>0</v>
      </c>
      <c r="P296" s="43" t="s">
        <v>12</v>
      </c>
      <c r="Q296" s="44">
        <f t="shared" si="21"/>
        <v>0</v>
      </c>
      <c r="R296" s="43" t="s">
        <v>12</v>
      </c>
      <c r="S296" s="44">
        <v>0</v>
      </c>
      <c r="T296" s="43" t="s">
        <v>12</v>
      </c>
      <c r="U296" s="44">
        <v>0</v>
      </c>
      <c r="V296" s="44">
        <f t="shared" si="22"/>
        <v>0</v>
      </c>
      <c r="W296" s="45"/>
      <c r="X296" s="45"/>
      <c r="Y296" s="45"/>
      <c r="Z296" s="45"/>
      <c r="AA296" s="45"/>
      <c r="AB296" s="45"/>
      <c r="AC296" s="45"/>
      <c r="AD296" s="45"/>
      <c r="AE296" s="45"/>
      <c r="AF296" s="45"/>
      <c r="AG296" s="45"/>
      <c r="AH296" s="45"/>
    </row>
    <row r="297" spans="1:35" s="36" customFormat="1" ht="25.5" hidden="1" x14ac:dyDescent="0.2">
      <c r="A297" s="27" t="s">
        <v>183</v>
      </c>
      <c r="B297" s="47" t="s">
        <v>758</v>
      </c>
      <c r="C297" s="47"/>
      <c r="D297" s="27" t="s">
        <v>758</v>
      </c>
      <c r="E297" s="47"/>
      <c r="F297" s="47"/>
      <c r="G297" s="47" t="s">
        <v>168</v>
      </c>
      <c r="H297" s="66" t="s">
        <v>888</v>
      </c>
      <c r="I297" s="74" t="s">
        <v>891</v>
      </c>
      <c r="J297" s="47" t="s">
        <v>787</v>
      </c>
      <c r="K297" s="47">
        <v>704050</v>
      </c>
      <c r="L297" s="39" t="s">
        <v>897</v>
      </c>
      <c r="M297" s="52">
        <v>0</v>
      </c>
      <c r="N297" s="53">
        <v>0</v>
      </c>
      <c r="O297" s="44">
        <f t="shared" si="23"/>
        <v>0</v>
      </c>
      <c r="P297" s="43" t="s">
        <v>12</v>
      </c>
      <c r="Q297" s="44">
        <f t="shared" si="21"/>
        <v>0</v>
      </c>
      <c r="R297" s="43" t="s">
        <v>12</v>
      </c>
      <c r="S297" s="44">
        <v>0</v>
      </c>
      <c r="T297" s="43" t="s">
        <v>12</v>
      </c>
      <c r="U297" s="44">
        <v>0</v>
      </c>
      <c r="V297" s="44">
        <f t="shared" si="22"/>
        <v>0</v>
      </c>
      <c r="W297" s="45"/>
      <c r="X297" s="45"/>
      <c r="Y297" s="45"/>
      <c r="Z297" s="45"/>
      <c r="AA297" s="45"/>
      <c r="AB297" s="45"/>
      <c r="AC297" s="45"/>
      <c r="AD297" s="45"/>
      <c r="AE297" s="45"/>
      <c r="AF297" s="45"/>
      <c r="AG297" s="45"/>
      <c r="AH297" s="45"/>
    </row>
    <row r="298" spans="1:35" s="36" customFormat="1" ht="25.5" hidden="1" x14ac:dyDescent="0.2">
      <c r="A298" s="27" t="s">
        <v>184</v>
      </c>
      <c r="B298" s="47" t="s">
        <v>758</v>
      </c>
      <c r="C298" s="47"/>
      <c r="D298" s="27" t="s">
        <v>758</v>
      </c>
      <c r="E298" s="47"/>
      <c r="F298" s="47"/>
      <c r="G298" s="47" t="s">
        <v>168</v>
      </c>
      <c r="H298" s="66" t="s">
        <v>888</v>
      </c>
      <c r="I298" s="74" t="s">
        <v>892</v>
      </c>
      <c r="J298" s="74" t="s">
        <v>895</v>
      </c>
      <c r="K298" s="47">
        <v>704050</v>
      </c>
      <c r="L298" s="39" t="s">
        <v>898</v>
      </c>
      <c r="M298" s="52">
        <v>0</v>
      </c>
      <c r="N298" s="53">
        <v>0</v>
      </c>
      <c r="O298" s="44">
        <f t="shared" si="23"/>
        <v>0</v>
      </c>
      <c r="P298" s="43" t="s">
        <v>12</v>
      </c>
      <c r="Q298" s="44">
        <f t="shared" si="21"/>
        <v>0</v>
      </c>
      <c r="R298" s="43" t="s">
        <v>12</v>
      </c>
      <c r="S298" s="44">
        <v>0</v>
      </c>
      <c r="T298" s="43" t="s">
        <v>12</v>
      </c>
      <c r="U298" s="44">
        <v>0</v>
      </c>
      <c r="V298" s="44">
        <f t="shared" si="22"/>
        <v>0</v>
      </c>
      <c r="W298" s="45"/>
      <c r="X298" s="45"/>
      <c r="Y298" s="45"/>
      <c r="Z298" s="45"/>
      <c r="AA298" s="45"/>
      <c r="AB298" s="45"/>
      <c r="AC298" s="45"/>
      <c r="AD298" s="45"/>
      <c r="AE298" s="45"/>
      <c r="AF298" s="45"/>
      <c r="AG298" s="45"/>
      <c r="AH298" s="45"/>
    </row>
    <row r="299" spans="1:35" s="36" customFormat="1" ht="38.25" hidden="1" x14ac:dyDescent="0.2">
      <c r="A299" s="27" t="s">
        <v>185</v>
      </c>
      <c r="B299" s="47" t="s">
        <v>758</v>
      </c>
      <c r="C299" s="47"/>
      <c r="D299" s="27" t="s">
        <v>758</v>
      </c>
      <c r="E299" s="47"/>
      <c r="F299" s="47"/>
      <c r="G299" s="47" t="s">
        <v>168</v>
      </c>
      <c r="H299" s="66" t="s">
        <v>729</v>
      </c>
      <c r="I299" s="74" t="s">
        <v>788</v>
      </c>
      <c r="J299" s="66" t="s">
        <v>568</v>
      </c>
      <c r="K299" s="47">
        <v>705210</v>
      </c>
      <c r="L299" s="39" t="s">
        <v>898</v>
      </c>
      <c r="M299" s="52">
        <v>0</v>
      </c>
      <c r="N299" s="53">
        <v>0</v>
      </c>
      <c r="O299" s="44">
        <f t="shared" si="23"/>
        <v>0</v>
      </c>
      <c r="P299" s="43" t="s">
        <v>12</v>
      </c>
      <c r="Q299" s="44">
        <f t="shared" si="21"/>
        <v>0</v>
      </c>
      <c r="R299" s="43" t="s">
        <v>12</v>
      </c>
      <c r="S299" s="44">
        <v>0</v>
      </c>
      <c r="T299" s="43" t="s">
        <v>12</v>
      </c>
      <c r="U299" s="44">
        <v>0</v>
      </c>
      <c r="V299" s="44">
        <f t="shared" si="22"/>
        <v>0</v>
      </c>
      <c r="W299" s="45"/>
      <c r="X299" s="45"/>
      <c r="Y299" s="45"/>
      <c r="Z299" s="45"/>
      <c r="AA299" s="45"/>
      <c r="AB299" s="45"/>
      <c r="AC299" s="45"/>
      <c r="AD299" s="45"/>
      <c r="AE299" s="45"/>
      <c r="AF299" s="45"/>
      <c r="AG299" s="45"/>
      <c r="AH299" s="45"/>
    </row>
    <row r="300" spans="1:35" s="36" customFormat="1" ht="38.25" hidden="1" x14ac:dyDescent="0.2">
      <c r="A300" s="27" t="s">
        <v>186</v>
      </c>
      <c r="B300" s="47" t="s">
        <v>758</v>
      </c>
      <c r="C300" s="47"/>
      <c r="D300" s="27" t="s">
        <v>758</v>
      </c>
      <c r="E300" s="47"/>
      <c r="F300" s="47"/>
      <c r="G300" s="47" t="s">
        <v>168</v>
      </c>
      <c r="H300" s="66" t="s">
        <v>729</v>
      </c>
      <c r="I300" s="74" t="s">
        <v>788</v>
      </c>
      <c r="J300" s="66" t="s">
        <v>568</v>
      </c>
      <c r="K300" s="47">
        <v>705245</v>
      </c>
      <c r="L300" s="39" t="s">
        <v>898</v>
      </c>
      <c r="M300" s="52">
        <v>0</v>
      </c>
      <c r="N300" s="53">
        <v>0</v>
      </c>
      <c r="O300" s="44">
        <f t="shared" si="23"/>
        <v>0</v>
      </c>
      <c r="P300" s="43" t="s">
        <v>12</v>
      </c>
      <c r="Q300" s="44">
        <f t="shared" si="21"/>
        <v>0</v>
      </c>
      <c r="R300" s="43" t="s">
        <v>12</v>
      </c>
      <c r="S300" s="44">
        <v>0</v>
      </c>
      <c r="T300" s="43" t="s">
        <v>12</v>
      </c>
      <c r="U300" s="44">
        <v>0</v>
      </c>
      <c r="V300" s="44">
        <f t="shared" si="22"/>
        <v>0</v>
      </c>
      <c r="W300" s="45"/>
      <c r="X300" s="45"/>
      <c r="Y300" s="45"/>
      <c r="Z300" s="45"/>
      <c r="AA300" s="45"/>
      <c r="AB300" s="45"/>
      <c r="AC300" s="45"/>
      <c r="AD300" s="45"/>
      <c r="AE300" s="45"/>
      <c r="AF300" s="45"/>
      <c r="AG300" s="45"/>
      <c r="AH300" s="45"/>
    </row>
    <row r="301" spans="1:35" s="36" customFormat="1" ht="38.25" hidden="1" x14ac:dyDescent="0.2">
      <c r="A301" s="27" t="s">
        <v>187</v>
      </c>
      <c r="B301" s="47" t="s">
        <v>758</v>
      </c>
      <c r="C301" s="47"/>
      <c r="D301" s="27" t="s">
        <v>758</v>
      </c>
      <c r="E301" s="47"/>
      <c r="F301" s="47"/>
      <c r="G301" s="47" t="s">
        <v>168</v>
      </c>
      <c r="H301" s="66" t="s">
        <v>729</v>
      </c>
      <c r="I301" s="74" t="s">
        <v>788</v>
      </c>
      <c r="J301" s="66" t="s">
        <v>568</v>
      </c>
      <c r="K301" s="47">
        <v>705200</v>
      </c>
      <c r="L301" s="39" t="s">
        <v>898</v>
      </c>
      <c r="M301" s="52">
        <v>0</v>
      </c>
      <c r="N301" s="53">
        <v>0</v>
      </c>
      <c r="O301" s="44">
        <f t="shared" si="23"/>
        <v>0</v>
      </c>
      <c r="P301" s="43" t="s">
        <v>12</v>
      </c>
      <c r="Q301" s="44">
        <f t="shared" si="21"/>
        <v>0</v>
      </c>
      <c r="R301" s="43" t="s">
        <v>12</v>
      </c>
      <c r="S301" s="44">
        <v>0</v>
      </c>
      <c r="T301" s="43" t="s">
        <v>12</v>
      </c>
      <c r="U301" s="44">
        <v>0</v>
      </c>
      <c r="V301" s="44">
        <f t="shared" si="22"/>
        <v>0</v>
      </c>
      <c r="W301" s="45"/>
      <c r="X301" s="45"/>
      <c r="Y301" s="45"/>
      <c r="Z301" s="45"/>
      <c r="AA301" s="45"/>
      <c r="AB301" s="45"/>
      <c r="AC301" s="45"/>
      <c r="AD301" s="45"/>
      <c r="AE301" s="45"/>
      <c r="AF301" s="45"/>
      <c r="AG301" s="45"/>
      <c r="AH301" s="45"/>
    </row>
    <row r="302" spans="1:35" s="36" customFormat="1" ht="25.5" hidden="1" x14ac:dyDescent="0.2">
      <c r="A302" s="27" t="s">
        <v>188</v>
      </c>
      <c r="B302" s="47" t="s">
        <v>758</v>
      </c>
      <c r="C302" s="47"/>
      <c r="D302" s="27" t="s">
        <v>758</v>
      </c>
      <c r="E302" s="47"/>
      <c r="F302" s="47"/>
      <c r="G302" s="47" t="s">
        <v>168</v>
      </c>
      <c r="H302" s="66" t="s">
        <v>888</v>
      </c>
      <c r="I302" s="74" t="s">
        <v>893</v>
      </c>
      <c r="J302" s="74" t="s">
        <v>896</v>
      </c>
      <c r="K302" s="47">
        <v>708100</v>
      </c>
      <c r="L302" s="39" t="s">
        <v>898</v>
      </c>
      <c r="M302" s="52">
        <v>0</v>
      </c>
      <c r="N302" s="53">
        <v>0</v>
      </c>
      <c r="O302" s="44">
        <f t="shared" si="23"/>
        <v>0</v>
      </c>
      <c r="P302" s="43" t="s">
        <v>12</v>
      </c>
      <c r="Q302" s="44">
        <f t="shared" si="21"/>
        <v>0</v>
      </c>
      <c r="R302" s="43" t="s">
        <v>12</v>
      </c>
      <c r="S302" s="44">
        <v>0</v>
      </c>
      <c r="T302" s="43" t="s">
        <v>12</v>
      </c>
      <c r="U302" s="44">
        <v>0</v>
      </c>
      <c r="V302" s="44">
        <f t="shared" si="22"/>
        <v>0</v>
      </c>
      <c r="W302" s="45"/>
      <c r="X302" s="45"/>
      <c r="Y302" s="45"/>
      <c r="Z302" s="45"/>
      <c r="AA302" s="45"/>
      <c r="AB302" s="45"/>
      <c r="AC302" s="45"/>
      <c r="AD302" s="45"/>
      <c r="AE302" s="45"/>
      <c r="AF302" s="45"/>
      <c r="AG302" s="45"/>
      <c r="AH302" s="45"/>
    </row>
    <row r="303" spans="1:35" s="36" customFormat="1" hidden="1" x14ac:dyDescent="0.2">
      <c r="A303" s="27" t="s">
        <v>203</v>
      </c>
      <c r="B303" s="47" t="s">
        <v>758</v>
      </c>
      <c r="C303" s="47"/>
      <c r="D303" s="27" t="s">
        <v>758</v>
      </c>
      <c r="E303" s="47"/>
      <c r="F303" s="47"/>
      <c r="G303" s="47" t="s">
        <v>200</v>
      </c>
      <c r="H303" s="47"/>
      <c r="I303" s="47"/>
      <c r="J303" s="47"/>
      <c r="K303" s="47">
        <v>700000</v>
      </c>
      <c r="L303" s="27" t="s">
        <v>875</v>
      </c>
      <c r="M303" s="32">
        <v>0</v>
      </c>
      <c r="N303" s="33">
        <v>0</v>
      </c>
      <c r="O303" s="34">
        <f t="shared" si="23"/>
        <v>0</v>
      </c>
      <c r="P303" s="35" t="s">
        <v>12</v>
      </c>
      <c r="Q303" s="34">
        <f t="shared" si="21"/>
        <v>0</v>
      </c>
      <c r="R303" s="35" t="s">
        <v>12</v>
      </c>
      <c r="S303" s="34">
        <v>0</v>
      </c>
      <c r="T303" s="35" t="s">
        <v>12</v>
      </c>
      <c r="U303" s="34">
        <v>0</v>
      </c>
      <c r="V303" s="34">
        <f t="shared" si="22"/>
        <v>0</v>
      </c>
    </row>
    <row r="304" spans="1:35" s="36" customFormat="1" hidden="1" x14ac:dyDescent="0.2">
      <c r="A304" s="27" t="s">
        <v>594</v>
      </c>
      <c r="B304" s="47" t="s">
        <v>758</v>
      </c>
      <c r="C304" s="47"/>
      <c r="D304" s="27" t="s">
        <v>758</v>
      </c>
      <c r="E304" s="47"/>
      <c r="F304" s="47"/>
      <c r="G304" s="47" t="s">
        <v>200</v>
      </c>
      <c r="H304" s="47"/>
      <c r="I304" s="47"/>
      <c r="J304" s="47"/>
      <c r="K304" s="47">
        <v>908020</v>
      </c>
      <c r="L304" s="27" t="s">
        <v>875</v>
      </c>
      <c r="M304" s="32">
        <v>0</v>
      </c>
      <c r="N304" s="33">
        <v>0</v>
      </c>
      <c r="O304" s="34">
        <f t="shared" si="23"/>
        <v>0</v>
      </c>
      <c r="P304" s="35" t="s">
        <v>12</v>
      </c>
      <c r="Q304" s="34">
        <f t="shared" ref="Q304:Q327" si="24">IF(P304="Y",O304,0)</f>
        <v>0</v>
      </c>
      <c r="R304" s="35" t="s">
        <v>12</v>
      </c>
      <c r="S304" s="34">
        <v>0</v>
      </c>
      <c r="T304" s="35" t="s">
        <v>12</v>
      </c>
      <c r="U304" s="34">
        <v>0</v>
      </c>
      <c r="V304" s="34">
        <f t="shared" ref="V304:V327" si="25">O304+Q304+S304+U304</f>
        <v>0</v>
      </c>
    </row>
    <row r="305" spans="1:35" s="36" customFormat="1" hidden="1" x14ac:dyDescent="0.2">
      <c r="A305" s="27" t="s">
        <v>595</v>
      </c>
      <c r="B305" s="47" t="s">
        <v>758</v>
      </c>
      <c r="C305" s="47"/>
      <c r="D305" s="27" t="s">
        <v>758</v>
      </c>
      <c r="E305" s="47"/>
      <c r="F305" s="47"/>
      <c r="G305" s="47" t="s">
        <v>200</v>
      </c>
      <c r="H305" s="47"/>
      <c r="I305" s="47"/>
      <c r="J305" s="47"/>
      <c r="K305" s="47">
        <v>908040</v>
      </c>
      <c r="L305" s="27" t="s">
        <v>875</v>
      </c>
      <c r="M305" s="32">
        <v>0</v>
      </c>
      <c r="N305" s="33">
        <v>0</v>
      </c>
      <c r="O305" s="34">
        <f t="shared" si="23"/>
        <v>0</v>
      </c>
      <c r="P305" s="35" t="s">
        <v>12</v>
      </c>
      <c r="Q305" s="34">
        <f t="shared" si="24"/>
        <v>0</v>
      </c>
      <c r="R305" s="35" t="s">
        <v>12</v>
      </c>
      <c r="S305" s="34">
        <v>0</v>
      </c>
      <c r="T305" s="35" t="s">
        <v>12</v>
      </c>
      <c r="U305" s="34">
        <v>0</v>
      </c>
      <c r="V305" s="34">
        <f t="shared" si="25"/>
        <v>0</v>
      </c>
    </row>
    <row r="306" spans="1:35" s="45" customFormat="1" hidden="1" x14ac:dyDescent="0.2">
      <c r="A306" s="77" t="s">
        <v>795</v>
      </c>
      <c r="B306" s="78" t="s">
        <v>758</v>
      </c>
      <c r="C306" s="78"/>
      <c r="D306" s="78"/>
      <c r="E306" s="78"/>
      <c r="F306" s="78"/>
      <c r="G306" s="78" t="s">
        <v>796</v>
      </c>
      <c r="H306" s="78" t="s">
        <v>797</v>
      </c>
      <c r="I306" s="78" t="s">
        <v>798</v>
      </c>
      <c r="J306" s="78" t="s">
        <v>799</v>
      </c>
      <c r="K306" s="78" t="s">
        <v>800</v>
      </c>
      <c r="L306" s="78" t="s">
        <v>957</v>
      </c>
      <c r="M306" s="79">
        <v>0</v>
      </c>
      <c r="N306" s="80">
        <v>0</v>
      </c>
      <c r="O306" s="34">
        <f t="shared" si="23"/>
        <v>0</v>
      </c>
      <c r="P306" s="81" t="s">
        <v>12</v>
      </c>
      <c r="Q306" s="34">
        <f t="shared" si="24"/>
        <v>0</v>
      </c>
      <c r="R306" s="81" t="s">
        <v>12</v>
      </c>
      <c r="S306" s="82">
        <f>IF(R306="Y",#REF!,0)</f>
        <v>0</v>
      </c>
      <c r="T306" s="81" t="s">
        <v>12</v>
      </c>
      <c r="U306" s="82">
        <f>IF(T306="Y",#REF!,0)</f>
        <v>0</v>
      </c>
      <c r="V306" s="34">
        <f t="shared" si="25"/>
        <v>0</v>
      </c>
      <c r="W306" s="36"/>
      <c r="X306" s="36"/>
      <c r="Y306" s="36"/>
      <c r="Z306" s="36"/>
      <c r="AA306" s="36"/>
      <c r="AB306" s="36"/>
      <c r="AC306" s="36"/>
      <c r="AD306" s="36"/>
      <c r="AE306" s="36"/>
      <c r="AF306" s="36"/>
      <c r="AG306" s="36"/>
      <c r="AH306" s="36"/>
      <c r="AI306" s="36"/>
    </row>
    <row r="307" spans="1:35" s="36" customFormat="1" ht="38.25" hidden="1" x14ac:dyDescent="0.2">
      <c r="A307" s="31" t="s">
        <v>801</v>
      </c>
      <c r="B307" s="28" t="s">
        <v>758</v>
      </c>
      <c r="C307" s="28"/>
      <c r="D307" s="29" t="s">
        <v>802</v>
      </c>
      <c r="E307" s="28" t="s">
        <v>236</v>
      </c>
      <c r="F307" s="30"/>
      <c r="G307" s="47" t="s">
        <v>796</v>
      </c>
      <c r="H307" s="28" t="s">
        <v>803</v>
      </c>
      <c r="I307" s="28"/>
      <c r="J307" s="28" t="s">
        <v>804</v>
      </c>
      <c r="K307" s="28">
        <v>406001</v>
      </c>
      <c r="L307" s="29" t="s">
        <v>957</v>
      </c>
      <c r="M307" s="32">
        <v>0</v>
      </c>
      <c r="N307" s="33">
        <v>0</v>
      </c>
      <c r="O307" s="34">
        <f t="shared" si="23"/>
        <v>0</v>
      </c>
      <c r="P307" s="35" t="s">
        <v>12</v>
      </c>
      <c r="Q307" s="34">
        <f t="shared" si="24"/>
        <v>0</v>
      </c>
      <c r="R307" s="35" t="s">
        <v>12</v>
      </c>
      <c r="S307" s="34"/>
      <c r="T307" s="35" t="s">
        <v>12</v>
      </c>
      <c r="U307" s="34"/>
      <c r="V307" s="34">
        <f t="shared" si="25"/>
        <v>0</v>
      </c>
    </row>
    <row r="308" spans="1:35" s="36" customFormat="1" hidden="1" x14ac:dyDescent="0.2">
      <c r="A308" s="27" t="s">
        <v>266</v>
      </c>
      <c r="B308" s="47" t="s">
        <v>758</v>
      </c>
      <c r="C308" s="47"/>
      <c r="D308" s="27" t="s">
        <v>758</v>
      </c>
      <c r="E308" s="47"/>
      <c r="F308" s="47"/>
      <c r="G308" s="47" t="s">
        <v>789</v>
      </c>
      <c r="H308" s="47"/>
      <c r="I308" s="47"/>
      <c r="J308" s="47"/>
      <c r="K308" s="47">
        <v>401646</v>
      </c>
      <c r="L308" s="27" t="s">
        <v>957</v>
      </c>
      <c r="M308" s="32">
        <v>0</v>
      </c>
      <c r="N308" s="33">
        <v>0</v>
      </c>
      <c r="O308" s="34">
        <f t="shared" si="23"/>
        <v>0</v>
      </c>
      <c r="P308" s="35" t="s">
        <v>12</v>
      </c>
      <c r="Q308" s="34">
        <f t="shared" si="24"/>
        <v>0</v>
      </c>
      <c r="R308" s="35" t="s">
        <v>12</v>
      </c>
      <c r="S308" s="34">
        <v>0</v>
      </c>
      <c r="T308" s="35" t="s">
        <v>12</v>
      </c>
      <c r="U308" s="34">
        <v>0</v>
      </c>
      <c r="V308" s="34">
        <f t="shared" si="25"/>
        <v>0</v>
      </c>
    </row>
    <row r="309" spans="1:35" s="36" customFormat="1" hidden="1" x14ac:dyDescent="0.2">
      <c r="A309" s="27" t="s">
        <v>588</v>
      </c>
      <c r="B309" s="47" t="s">
        <v>758</v>
      </c>
      <c r="C309" s="47"/>
      <c r="D309" s="27" t="s">
        <v>758</v>
      </c>
      <c r="E309" s="47"/>
      <c r="F309" s="47"/>
      <c r="G309" s="47" t="s">
        <v>789</v>
      </c>
      <c r="H309" s="48" t="s">
        <v>797</v>
      </c>
      <c r="I309" s="47" t="s">
        <v>654</v>
      </c>
      <c r="J309" s="47" t="s">
        <v>574</v>
      </c>
      <c r="K309" s="47">
        <v>401615</v>
      </c>
      <c r="L309" s="27" t="s">
        <v>875</v>
      </c>
      <c r="M309" s="32">
        <v>0</v>
      </c>
      <c r="N309" s="33">
        <v>0</v>
      </c>
      <c r="O309" s="34">
        <f t="shared" si="23"/>
        <v>0</v>
      </c>
      <c r="P309" s="35" t="s">
        <v>12</v>
      </c>
      <c r="Q309" s="34">
        <f t="shared" si="24"/>
        <v>0</v>
      </c>
      <c r="R309" s="35" t="s">
        <v>12</v>
      </c>
      <c r="S309" s="34">
        <v>0</v>
      </c>
      <c r="T309" s="35" t="s">
        <v>12</v>
      </c>
      <c r="U309" s="34">
        <v>0</v>
      </c>
      <c r="V309" s="34">
        <f t="shared" si="25"/>
        <v>0</v>
      </c>
    </row>
    <row r="310" spans="1:35" s="45" customFormat="1" hidden="1" x14ac:dyDescent="0.2">
      <c r="A310" s="67" t="s">
        <v>589</v>
      </c>
      <c r="B310" s="68" t="s">
        <v>758</v>
      </c>
      <c r="C310" s="68"/>
      <c r="D310" s="67" t="s">
        <v>758</v>
      </c>
      <c r="E310" s="68" t="s">
        <v>236</v>
      </c>
      <c r="F310" s="68"/>
      <c r="G310" s="68" t="s">
        <v>789</v>
      </c>
      <c r="H310" s="68" t="s">
        <v>942</v>
      </c>
      <c r="I310" s="68" t="s">
        <v>766</v>
      </c>
      <c r="J310" s="68" t="s">
        <v>707</v>
      </c>
      <c r="K310" s="68">
        <v>404503</v>
      </c>
      <c r="L310" s="68" t="s">
        <v>941</v>
      </c>
      <c r="M310" s="69">
        <v>0</v>
      </c>
      <c r="N310" s="70">
        <v>0</v>
      </c>
      <c r="O310" s="71">
        <f t="shared" si="23"/>
        <v>0</v>
      </c>
      <c r="P310" s="72" t="s">
        <v>12</v>
      </c>
      <c r="Q310" s="71">
        <f t="shared" si="24"/>
        <v>0</v>
      </c>
      <c r="R310" s="72" t="s">
        <v>12</v>
      </c>
      <c r="S310" s="71">
        <v>0</v>
      </c>
      <c r="T310" s="72" t="s">
        <v>12</v>
      </c>
      <c r="U310" s="71">
        <v>0</v>
      </c>
      <c r="V310" s="71">
        <f t="shared" si="25"/>
        <v>0</v>
      </c>
      <c r="W310" s="73"/>
      <c r="X310" s="73"/>
      <c r="Y310" s="73"/>
      <c r="Z310" s="73"/>
      <c r="AA310" s="73"/>
      <c r="AB310" s="73"/>
      <c r="AC310" s="73"/>
      <c r="AD310" s="73"/>
      <c r="AE310" s="73"/>
      <c r="AF310" s="73"/>
      <c r="AG310" s="73"/>
      <c r="AH310" s="73"/>
      <c r="AI310" s="73"/>
    </row>
    <row r="311" spans="1:35" s="45" customFormat="1" hidden="1" x14ac:dyDescent="0.2">
      <c r="A311" s="27" t="s">
        <v>590</v>
      </c>
      <c r="B311" s="47" t="s">
        <v>758</v>
      </c>
      <c r="C311" s="47"/>
      <c r="D311" s="27" t="s">
        <v>758</v>
      </c>
      <c r="E311" s="47"/>
      <c r="F311" s="47"/>
      <c r="G311" s="47" t="s">
        <v>789</v>
      </c>
      <c r="H311" s="47"/>
      <c r="I311" s="47"/>
      <c r="J311" s="47"/>
      <c r="K311" s="47" t="s">
        <v>812</v>
      </c>
      <c r="L311" s="27" t="s">
        <v>957</v>
      </c>
      <c r="M311" s="32">
        <v>0</v>
      </c>
      <c r="N311" s="33">
        <v>0</v>
      </c>
      <c r="O311" s="34">
        <f t="shared" ref="O311:O327" si="26">M311*N311</f>
        <v>0</v>
      </c>
      <c r="P311" s="35" t="s">
        <v>12</v>
      </c>
      <c r="Q311" s="34">
        <f t="shared" si="24"/>
        <v>0</v>
      </c>
      <c r="R311" s="35" t="s">
        <v>12</v>
      </c>
      <c r="S311" s="34">
        <v>0</v>
      </c>
      <c r="T311" s="35" t="s">
        <v>12</v>
      </c>
      <c r="U311" s="34">
        <v>0</v>
      </c>
      <c r="V311" s="34">
        <f t="shared" si="25"/>
        <v>0</v>
      </c>
      <c r="W311" s="36"/>
      <c r="X311" s="36"/>
      <c r="Y311" s="36"/>
      <c r="Z311" s="36"/>
      <c r="AA311" s="36"/>
      <c r="AB311" s="36"/>
      <c r="AC311" s="36"/>
      <c r="AD311" s="36"/>
      <c r="AE311" s="36"/>
      <c r="AF311" s="36"/>
      <c r="AG311" s="36"/>
      <c r="AH311" s="36"/>
      <c r="AI311" s="36"/>
    </row>
    <row r="312" spans="1:35" s="36" customFormat="1" hidden="1" x14ac:dyDescent="0.2">
      <c r="A312" s="27" t="s">
        <v>87</v>
      </c>
      <c r="B312" s="47" t="s">
        <v>758</v>
      </c>
      <c r="C312" s="47"/>
      <c r="D312" s="27" t="s">
        <v>758</v>
      </c>
      <c r="E312" s="47"/>
      <c r="F312" s="47"/>
      <c r="G312" s="47" t="s">
        <v>789</v>
      </c>
      <c r="H312" s="47"/>
      <c r="I312" s="47"/>
      <c r="J312" s="47"/>
      <c r="K312" s="28">
        <v>401101</v>
      </c>
      <c r="L312" s="27" t="s">
        <v>957</v>
      </c>
      <c r="M312" s="32">
        <v>0</v>
      </c>
      <c r="N312" s="33">
        <v>0</v>
      </c>
      <c r="O312" s="34">
        <f t="shared" si="26"/>
        <v>0</v>
      </c>
      <c r="P312" s="35" t="s">
        <v>12</v>
      </c>
      <c r="Q312" s="34">
        <f t="shared" si="24"/>
        <v>0</v>
      </c>
      <c r="R312" s="35" t="s">
        <v>12</v>
      </c>
      <c r="S312" s="34">
        <v>0</v>
      </c>
      <c r="T312" s="35" t="s">
        <v>12</v>
      </c>
      <c r="U312" s="34">
        <v>0</v>
      </c>
      <c r="V312" s="34">
        <f t="shared" si="25"/>
        <v>0</v>
      </c>
      <c r="AI312" s="61"/>
    </row>
    <row r="313" spans="1:35" s="45" customFormat="1" hidden="1" x14ac:dyDescent="0.2">
      <c r="A313" s="27" t="s">
        <v>593</v>
      </c>
      <c r="B313" s="47" t="s">
        <v>758</v>
      </c>
      <c r="C313" s="47"/>
      <c r="D313" s="27" t="s">
        <v>758</v>
      </c>
      <c r="E313" s="47"/>
      <c r="F313" s="47"/>
      <c r="G313" s="47" t="s">
        <v>789</v>
      </c>
      <c r="H313" s="47"/>
      <c r="I313" s="47"/>
      <c r="J313" s="47"/>
      <c r="K313" s="28">
        <v>401101</v>
      </c>
      <c r="L313" s="27" t="s">
        <v>957</v>
      </c>
      <c r="M313" s="32">
        <v>0</v>
      </c>
      <c r="N313" s="33">
        <v>0</v>
      </c>
      <c r="O313" s="34">
        <f t="shared" si="26"/>
        <v>0</v>
      </c>
      <c r="P313" s="35" t="s">
        <v>12</v>
      </c>
      <c r="Q313" s="34">
        <f t="shared" si="24"/>
        <v>0</v>
      </c>
      <c r="R313" s="35" t="s">
        <v>12</v>
      </c>
      <c r="S313" s="34">
        <v>0</v>
      </c>
      <c r="T313" s="35" t="s">
        <v>12</v>
      </c>
      <c r="U313" s="34">
        <v>0</v>
      </c>
      <c r="V313" s="34">
        <f t="shared" si="25"/>
        <v>0</v>
      </c>
      <c r="W313" s="36"/>
      <c r="X313" s="36"/>
      <c r="Y313" s="36"/>
      <c r="Z313" s="36"/>
      <c r="AA313" s="36"/>
      <c r="AB313" s="36"/>
      <c r="AC313" s="36"/>
      <c r="AD313" s="36"/>
      <c r="AE313" s="36"/>
      <c r="AF313" s="36"/>
      <c r="AG313" s="36"/>
      <c r="AH313" s="36"/>
      <c r="AI313" s="36"/>
    </row>
    <row r="314" spans="1:35" s="45" customFormat="1" hidden="1" x14ac:dyDescent="0.2">
      <c r="A314" s="27" t="s">
        <v>333</v>
      </c>
      <c r="B314" s="47" t="s">
        <v>758</v>
      </c>
      <c r="C314" s="47"/>
      <c r="D314" s="27" t="s">
        <v>758</v>
      </c>
      <c r="E314" s="47"/>
      <c r="F314" s="47"/>
      <c r="G314" s="47" t="s">
        <v>789</v>
      </c>
      <c r="H314" s="47"/>
      <c r="I314" s="47"/>
      <c r="J314" s="47"/>
      <c r="K314" s="47" t="s">
        <v>816</v>
      </c>
      <c r="L314" s="27" t="s">
        <v>957</v>
      </c>
      <c r="M314" s="32">
        <v>0</v>
      </c>
      <c r="N314" s="33">
        <v>0</v>
      </c>
      <c r="O314" s="34">
        <f t="shared" si="26"/>
        <v>0</v>
      </c>
      <c r="P314" s="35" t="s">
        <v>12</v>
      </c>
      <c r="Q314" s="34">
        <f t="shared" si="24"/>
        <v>0</v>
      </c>
      <c r="R314" s="35" t="s">
        <v>12</v>
      </c>
      <c r="S314" s="34">
        <v>0</v>
      </c>
      <c r="T314" s="35" t="s">
        <v>12</v>
      </c>
      <c r="U314" s="34">
        <v>0</v>
      </c>
      <c r="V314" s="34">
        <f t="shared" si="25"/>
        <v>0</v>
      </c>
      <c r="W314" s="36"/>
      <c r="X314" s="36"/>
      <c r="Y314" s="36"/>
      <c r="Z314" s="36"/>
      <c r="AA314" s="36"/>
      <c r="AB314" s="36"/>
      <c r="AC314" s="36"/>
      <c r="AD314" s="36"/>
      <c r="AE314" s="36"/>
      <c r="AF314" s="36"/>
      <c r="AG314" s="36"/>
      <c r="AH314" s="36"/>
      <c r="AI314" s="36"/>
    </row>
    <row r="315" spans="1:35" s="45" customFormat="1" hidden="1" x14ac:dyDescent="0.2">
      <c r="A315" s="27" t="s">
        <v>334</v>
      </c>
      <c r="B315" s="47" t="s">
        <v>758</v>
      </c>
      <c r="C315" s="47"/>
      <c r="D315" s="27" t="s">
        <v>758</v>
      </c>
      <c r="E315" s="47"/>
      <c r="F315" s="47"/>
      <c r="G315" s="47" t="s">
        <v>789</v>
      </c>
      <c r="H315" s="47" t="s">
        <v>947</v>
      </c>
      <c r="I315" s="74" t="s">
        <v>949</v>
      </c>
      <c r="J315" s="74" t="s">
        <v>383</v>
      </c>
      <c r="K315" s="47">
        <v>403615</v>
      </c>
      <c r="L315" s="74" t="s">
        <v>948</v>
      </c>
      <c r="M315" s="32">
        <v>0</v>
      </c>
      <c r="N315" s="33">
        <v>0</v>
      </c>
      <c r="O315" s="34">
        <f t="shared" si="26"/>
        <v>0</v>
      </c>
      <c r="P315" s="35" t="s">
        <v>12</v>
      </c>
      <c r="Q315" s="34">
        <f t="shared" si="24"/>
        <v>0</v>
      </c>
      <c r="R315" s="35" t="s">
        <v>12</v>
      </c>
      <c r="S315" s="34">
        <v>0</v>
      </c>
      <c r="T315" s="35" t="s">
        <v>12</v>
      </c>
      <c r="U315" s="34">
        <v>0</v>
      </c>
      <c r="V315" s="34">
        <f t="shared" si="25"/>
        <v>0</v>
      </c>
      <c r="W315" s="83"/>
      <c r="X315" s="83"/>
      <c r="Y315" s="83"/>
      <c r="Z315" s="83"/>
      <c r="AA315" s="83"/>
      <c r="AB315" s="83"/>
      <c r="AC315" s="83"/>
      <c r="AD315" s="83"/>
      <c r="AE315" s="83"/>
      <c r="AF315" s="83"/>
      <c r="AG315" s="83"/>
      <c r="AH315" s="83"/>
      <c r="AI315" s="36"/>
    </row>
    <row r="316" spans="1:35" s="45" customFormat="1" hidden="1" x14ac:dyDescent="0.2">
      <c r="A316" s="31" t="s">
        <v>776</v>
      </c>
      <c r="B316" s="28" t="s">
        <v>758</v>
      </c>
      <c r="C316" s="28"/>
      <c r="D316" s="27" t="s">
        <v>758</v>
      </c>
      <c r="E316" s="28" t="s">
        <v>700</v>
      </c>
      <c r="F316" s="30"/>
      <c r="G316" s="47" t="s">
        <v>789</v>
      </c>
      <c r="H316" s="28"/>
      <c r="I316" s="28" t="s">
        <v>404</v>
      </c>
      <c r="J316" s="28" t="s">
        <v>339</v>
      </c>
      <c r="K316" s="28" t="s">
        <v>819</v>
      </c>
      <c r="L316" s="27" t="s">
        <v>957</v>
      </c>
      <c r="M316" s="32">
        <v>0</v>
      </c>
      <c r="N316" s="33">
        <v>0</v>
      </c>
      <c r="O316" s="34">
        <f t="shared" si="26"/>
        <v>0</v>
      </c>
      <c r="P316" s="35" t="s">
        <v>12</v>
      </c>
      <c r="Q316" s="34">
        <f t="shared" si="24"/>
        <v>0</v>
      </c>
      <c r="R316" s="35" t="s">
        <v>12</v>
      </c>
      <c r="S316" s="34">
        <v>0</v>
      </c>
      <c r="T316" s="35" t="s">
        <v>12</v>
      </c>
      <c r="U316" s="34">
        <v>0</v>
      </c>
      <c r="V316" s="34">
        <f t="shared" si="25"/>
        <v>0</v>
      </c>
      <c r="W316" s="36"/>
      <c r="X316" s="36"/>
      <c r="Y316" s="36"/>
      <c r="Z316" s="36"/>
      <c r="AA316" s="36"/>
      <c r="AB316" s="36"/>
      <c r="AC316" s="36"/>
      <c r="AD316" s="36"/>
      <c r="AE316" s="36"/>
      <c r="AF316" s="36"/>
      <c r="AG316" s="36"/>
      <c r="AH316" s="36"/>
      <c r="AI316" s="36"/>
    </row>
    <row r="317" spans="1:35" s="45" customFormat="1" hidden="1" x14ac:dyDescent="0.2">
      <c r="A317" s="27" t="s">
        <v>123</v>
      </c>
      <c r="B317" s="47" t="s">
        <v>758</v>
      </c>
      <c r="C317" s="47"/>
      <c r="D317" s="27" t="s">
        <v>758</v>
      </c>
      <c r="E317" s="47"/>
      <c r="F317" s="47"/>
      <c r="G317" s="47" t="s">
        <v>789</v>
      </c>
      <c r="H317" s="47"/>
      <c r="I317" s="47"/>
      <c r="J317" s="47"/>
      <c r="K317" s="47">
        <v>401101</v>
      </c>
      <c r="L317" s="27" t="s">
        <v>957</v>
      </c>
      <c r="M317" s="32">
        <v>0</v>
      </c>
      <c r="N317" s="33">
        <v>0</v>
      </c>
      <c r="O317" s="34">
        <f t="shared" si="26"/>
        <v>0</v>
      </c>
      <c r="P317" s="35" t="s">
        <v>12</v>
      </c>
      <c r="Q317" s="34">
        <f t="shared" si="24"/>
        <v>0</v>
      </c>
      <c r="R317" s="35" t="s">
        <v>12</v>
      </c>
      <c r="S317" s="34">
        <v>0</v>
      </c>
      <c r="T317" s="35" t="s">
        <v>12</v>
      </c>
      <c r="U317" s="34">
        <v>0</v>
      </c>
      <c r="V317" s="34">
        <f t="shared" si="25"/>
        <v>0</v>
      </c>
      <c r="W317" s="36"/>
      <c r="X317" s="36"/>
      <c r="Y317" s="36"/>
      <c r="Z317" s="36"/>
      <c r="AA317" s="36"/>
      <c r="AB317" s="36"/>
      <c r="AC317" s="36"/>
      <c r="AD317" s="36"/>
      <c r="AE317" s="36"/>
      <c r="AF317" s="36"/>
      <c r="AG317" s="36"/>
      <c r="AH317" s="36"/>
      <c r="AI317" s="36"/>
    </row>
    <row r="318" spans="1:35" s="45" customFormat="1" ht="51" hidden="1" x14ac:dyDescent="0.2">
      <c r="A318" s="27" t="s">
        <v>395</v>
      </c>
      <c r="B318" s="47" t="s">
        <v>758</v>
      </c>
      <c r="C318" s="47"/>
      <c r="D318" s="27" t="s">
        <v>758</v>
      </c>
      <c r="E318" s="47"/>
      <c r="F318" s="47"/>
      <c r="G318" s="47" t="s">
        <v>789</v>
      </c>
      <c r="H318" s="59" t="s">
        <v>624</v>
      </c>
      <c r="I318" s="59" t="s">
        <v>783</v>
      </c>
      <c r="J318" s="59" t="s">
        <v>667</v>
      </c>
      <c r="K318" s="59" t="s">
        <v>954</v>
      </c>
      <c r="L318" s="88" t="s">
        <v>934</v>
      </c>
      <c r="M318" s="32">
        <v>0</v>
      </c>
      <c r="N318" s="33">
        <v>0</v>
      </c>
      <c r="O318" s="34">
        <f t="shared" si="26"/>
        <v>0</v>
      </c>
      <c r="P318" s="35" t="s">
        <v>12</v>
      </c>
      <c r="Q318" s="34">
        <f t="shared" si="24"/>
        <v>0</v>
      </c>
      <c r="R318" s="35" t="s">
        <v>12</v>
      </c>
      <c r="S318" s="34">
        <v>0</v>
      </c>
      <c r="T318" s="35" t="s">
        <v>12</v>
      </c>
      <c r="U318" s="34">
        <v>0</v>
      </c>
      <c r="V318" s="34">
        <f t="shared" si="25"/>
        <v>0</v>
      </c>
      <c r="W318" s="36"/>
      <c r="X318" s="36"/>
      <c r="Y318" s="36"/>
      <c r="Z318" s="36"/>
      <c r="AA318" s="36"/>
      <c r="AB318" s="36"/>
      <c r="AC318" s="36"/>
      <c r="AD318" s="36"/>
      <c r="AE318" s="36"/>
      <c r="AF318" s="36"/>
      <c r="AG318" s="36"/>
      <c r="AH318" s="36"/>
      <c r="AI318" s="36"/>
    </row>
    <row r="319" spans="1:35" s="36" customFormat="1" hidden="1" x14ac:dyDescent="0.2">
      <c r="A319" s="27" t="s">
        <v>458</v>
      </c>
      <c r="B319" s="47" t="s">
        <v>758</v>
      </c>
      <c r="C319" s="47"/>
      <c r="D319" s="27" t="s">
        <v>758</v>
      </c>
      <c r="E319" s="47"/>
      <c r="F319" s="47"/>
      <c r="G319" s="47" t="s">
        <v>789</v>
      </c>
      <c r="H319" s="47"/>
      <c r="I319" s="47"/>
      <c r="J319" s="47"/>
      <c r="K319" s="47">
        <v>406550</v>
      </c>
      <c r="L319" s="27" t="s">
        <v>957</v>
      </c>
      <c r="M319" s="32">
        <v>0</v>
      </c>
      <c r="N319" s="33">
        <v>0</v>
      </c>
      <c r="O319" s="34">
        <f t="shared" si="26"/>
        <v>0</v>
      </c>
      <c r="P319" s="35" t="s">
        <v>12</v>
      </c>
      <c r="Q319" s="34">
        <f t="shared" si="24"/>
        <v>0</v>
      </c>
      <c r="R319" s="35" t="s">
        <v>12</v>
      </c>
      <c r="S319" s="34">
        <v>0</v>
      </c>
      <c r="T319" s="35" t="s">
        <v>12</v>
      </c>
      <c r="U319" s="34">
        <v>0</v>
      </c>
      <c r="V319" s="34">
        <f t="shared" si="25"/>
        <v>0</v>
      </c>
      <c r="AI319" s="45"/>
    </row>
    <row r="320" spans="1:35" s="36" customFormat="1" hidden="1" x14ac:dyDescent="0.2">
      <c r="A320" s="27" t="s">
        <v>493</v>
      </c>
      <c r="B320" s="47" t="s">
        <v>758</v>
      </c>
      <c r="C320" s="47"/>
      <c r="D320" s="27" t="s">
        <v>758</v>
      </c>
      <c r="E320" s="47"/>
      <c r="F320" s="47"/>
      <c r="G320" s="47" t="s">
        <v>789</v>
      </c>
      <c r="H320" s="47"/>
      <c r="I320" s="47"/>
      <c r="J320" s="47"/>
      <c r="K320" s="47">
        <v>405760</v>
      </c>
      <c r="L320" s="27" t="s">
        <v>957</v>
      </c>
      <c r="M320" s="32">
        <v>0</v>
      </c>
      <c r="N320" s="33">
        <v>0</v>
      </c>
      <c r="O320" s="34">
        <f t="shared" si="26"/>
        <v>0</v>
      </c>
      <c r="P320" s="35" t="s">
        <v>12</v>
      </c>
      <c r="Q320" s="34">
        <f t="shared" si="24"/>
        <v>0</v>
      </c>
      <c r="R320" s="35" t="s">
        <v>12</v>
      </c>
      <c r="S320" s="34">
        <v>0</v>
      </c>
      <c r="T320" s="35" t="s">
        <v>12</v>
      </c>
      <c r="U320" s="34">
        <v>0</v>
      </c>
      <c r="V320" s="34">
        <f t="shared" si="25"/>
        <v>0</v>
      </c>
    </row>
    <row r="321" spans="1:35" s="36" customFormat="1" hidden="1" x14ac:dyDescent="0.2">
      <c r="A321" s="27" t="s">
        <v>503</v>
      </c>
      <c r="B321" s="89" t="s">
        <v>758</v>
      </c>
      <c r="C321" s="89"/>
      <c r="D321" s="27" t="s">
        <v>758</v>
      </c>
      <c r="E321" s="90"/>
      <c r="F321" s="30">
        <v>4</v>
      </c>
      <c r="G321" s="28" t="s">
        <v>498</v>
      </c>
      <c r="H321" s="89" t="s">
        <v>599</v>
      </c>
      <c r="I321" s="89" t="s">
        <v>916</v>
      </c>
      <c r="J321" s="28" t="s">
        <v>748</v>
      </c>
      <c r="K321" s="91">
        <v>601600</v>
      </c>
      <c r="L321" s="91" t="s">
        <v>875</v>
      </c>
      <c r="M321" s="32">
        <v>0</v>
      </c>
      <c r="N321" s="33">
        <v>0</v>
      </c>
      <c r="O321" s="34">
        <f t="shared" si="26"/>
        <v>0</v>
      </c>
      <c r="P321" s="35" t="s">
        <v>12</v>
      </c>
      <c r="Q321" s="34">
        <f t="shared" si="24"/>
        <v>0</v>
      </c>
      <c r="R321" s="35" t="s">
        <v>12</v>
      </c>
      <c r="S321" s="34">
        <v>0</v>
      </c>
      <c r="T321" s="35" t="s">
        <v>12</v>
      </c>
      <c r="U321" s="34">
        <v>0</v>
      </c>
      <c r="V321" s="34">
        <f t="shared" si="25"/>
        <v>0</v>
      </c>
    </row>
    <row r="322" spans="1:35" s="36" customFormat="1" hidden="1" x14ac:dyDescent="0.2">
      <c r="A322" s="27" t="s">
        <v>504</v>
      </c>
      <c r="B322" s="47" t="s">
        <v>758</v>
      </c>
      <c r="C322" s="47"/>
      <c r="D322" s="27" t="s">
        <v>758</v>
      </c>
      <c r="E322" s="47"/>
      <c r="F322" s="47"/>
      <c r="G322" s="47" t="s">
        <v>498</v>
      </c>
      <c r="H322" s="74" t="s">
        <v>581</v>
      </c>
      <c r="I322" s="48" t="s">
        <v>687</v>
      </c>
      <c r="J322" s="48" t="s">
        <v>684</v>
      </c>
      <c r="K322" s="48">
        <v>601774</v>
      </c>
      <c r="L322" s="48" t="s">
        <v>5</v>
      </c>
      <c r="M322" s="32">
        <v>0</v>
      </c>
      <c r="N322" s="33">
        <v>0</v>
      </c>
      <c r="O322" s="34">
        <f t="shared" si="26"/>
        <v>0</v>
      </c>
      <c r="P322" s="35" t="s">
        <v>12</v>
      </c>
      <c r="Q322" s="34">
        <f t="shared" si="24"/>
        <v>0</v>
      </c>
      <c r="R322" s="35" t="s">
        <v>12</v>
      </c>
      <c r="S322" s="34">
        <v>0</v>
      </c>
      <c r="T322" s="35" t="s">
        <v>12</v>
      </c>
      <c r="U322" s="34">
        <v>0</v>
      </c>
      <c r="V322" s="34">
        <f t="shared" si="25"/>
        <v>0</v>
      </c>
    </row>
    <row r="323" spans="1:35" s="36" customFormat="1" hidden="1" x14ac:dyDescent="0.2">
      <c r="A323" s="27" t="s">
        <v>505</v>
      </c>
      <c r="B323" s="47" t="s">
        <v>758</v>
      </c>
      <c r="C323" s="47"/>
      <c r="D323" s="27" t="s">
        <v>758</v>
      </c>
      <c r="E323" s="47"/>
      <c r="F323" s="47"/>
      <c r="G323" s="47" t="s">
        <v>498</v>
      </c>
      <c r="H323" s="74" t="s">
        <v>581</v>
      </c>
      <c r="I323" s="48" t="s">
        <v>683</v>
      </c>
      <c r="J323" s="48" t="s">
        <v>684</v>
      </c>
      <c r="K323" s="48">
        <v>601775</v>
      </c>
      <c r="L323" s="48" t="s">
        <v>5</v>
      </c>
      <c r="M323" s="32">
        <v>0</v>
      </c>
      <c r="N323" s="33">
        <v>0</v>
      </c>
      <c r="O323" s="34">
        <f t="shared" si="26"/>
        <v>0</v>
      </c>
      <c r="P323" s="35" t="s">
        <v>12</v>
      </c>
      <c r="Q323" s="34">
        <f t="shared" si="24"/>
        <v>0</v>
      </c>
      <c r="R323" s="35" t="s">
        <v>12</v>
      </c>
      <c r="S323" s="34">
        <v>0</v>
      </c>
      <c r="T323" s="35" t="s">
        <v>12</v>
      </c>
      <c r="U323" s="34">
        <v>0</v>
      </c>
      <c r="V323" s="34">
        <f t="shared" si="25"/>
        <v>0</v>
      </c>
    </row>
    <row r="324" spans="1:35" s="36" customFormat="1" hidden="1" x14ac:dyDescent="0.2">
      <c r="A324" s="27" t="s">
        <v>510</v>
      </c>
      <c r="B324" s="47" t="s">
        <v>758</v>
      </c>
      <c r="C324" s="47"/>
      <c r="D324" s="27" t="s">
        <v>758</v>
      </c>
      <c r="E324" s="47"/>
      <c r="F324" s="47"/>
      <c r="G324" s="47" t="s">
        <v>498</v>
      </c>
      <c r="H324" s="48" t="s">
        <v>618</v>
      </c>
      <c r="I324" s="48" t="s">
        <v>666</v>
      </c>
      <c r="J324" s="74" t="s">
        <v>725</v>
      </c>
      <c r="K324" s="48">
        <v>601422</v>
      </c>
      <c r="L324" s="48" t="s">
        <v>857</v>
      </c>
      <c r="M324" s="32">
        <v>0</v>
      </c>
      <c r="N324" s="33">
        <v>0</v>
      </c>
      <c r="O324" s="34">
        <f t="shared" si="26"/>
        <v>0</v>
      </c>
      <c r="P324" s="35" t="s">
        <v>12</v>
      </c>
      <c r="Q324" s="34">
        <f t="shared" si="24"/>
        <v>0</v>
      </c>
      <c r="R324" s="35" t="s">
        <v>12</v>
      </c>
      <c r="S324" s="34">
        <v>0</v>
      </c>
      <c r="T324" s="35" t="s">
        <v>12</v>
      </c>
      <c r="U324" s="34">
        <v>0</v>
      </c>
      <c r="V324" s="34">
        <f t="shared" si="25"/>
        <v>0</v>
      </c>
      <c r="AI324" s="45"/>
    </row>
    <row r="325" spans="1:35" s="36" customFormat="1" hidden="1" x14ac:dyDescent="0.2">
      <c r="A325" s="27" t="s">
        <v>520</v>
      </c>
      <c r="B325" s="47" t="s">
        <v>758</v>
      </c>
      <c r="C325" s="47"/>
      <c r="D325" s="27" t="s">
        <v>758</v>
      </c>
      <c r="E325" s="47"/>
      <c r="F325" s="47"/>
      <c r="G325" s="47" t="s">
        <v>521</v>
      </c>
      <c r="H325" s="47" t="s">
        <v>763</v>
      </c>
      <c r="I325" s="47"/>
      <c r="J325" s="47" t="s">
        <v>764</v>
      </c>
      <c r="K325" s="47" t="s">
        <v>765</v>
      </c>
      <c r="L325" s="27" t="s">
        <v>875</v>
      </c>
      <c r="M325" s="32">
        <v>0</v>
      </c>
      <c r="N325" s="33">
        <v>0</v>
      </c>
      <c r="O325" s="34">
        <f t="shared" si="26"/>
        <v>0</v>
      </c>
      <c r="P325" s="35" t="s">
        <v>12</v>
      </c>
      <c r="Q325" s="34">
        <f t="shared" si="24"/>
        <v>0</v>
      </c>
      <c r="R325" s="35" t="s">
        <v>12</v>
      </c>
      <c r="S325" s="34">
        <v>0</v>
      </c>
      <c r="T325" s="35" t="s">
        <v>12</v>
      </c>
      <c r="U325" s="34">
        <v>0</v>
      </c>
      <c r="V325" s="34">
        <f t="shared" si="25"/>
        <v>0</v>
      </c>
    </row>
    <row r="326" spans="1:35" s="36" customFormat="1" hidden="1" x14ac:dyDescent="0.2">
      <c r="A326" s="27" t="s">
        <v>522</v>
      </c>
      <c r="B326" s="47" t="s">
        <v>758</v>
      </c>
      <c r="C326" s="47"/>
      <c r="D326" s="27" t="s">
        <v>758</v>
      </c>
      <c r="E326" s="47"/>
      <c r="F326" s="47"/>
      <c r="G326" s="47" t="s">
        <v>521</v>
      </c>
      <c r="H326" s="47" t="s">
        <v>774</v>
      </c>
      <c r="I326" s="47"/>
      <c r="J326" s="47" t="s">
        <v>775</v>
      </c>
      <c r="K326" s="47">
        <v>900300</v>
      </c>
      <c r="L326" s="27" t="s">
        <v>875</v>
      </c>
      <c r="M326" s="32">
        <v>0</v>
      </c>
      <c r="N326" s="33">
        <v>0</v>
      </c>
      <c r="O326" s="34">
        <f t="shared" si="26"/>
        <v>0</v>
      </c>
      <c r="P326" s="35" t="s">
        <v>12</v>
      </c>
      <c r="Q326" s="34">
        <f t="shared" si="24"/>
        <v>0</v>
      </c>
      <c r="R326" s="35" t="s">
        <v>12</v>
      </c>
      <c r="S326" s="34">
        <v>0</v>
      </c>
      <c r="T326" s="35" t="s">
        <v>12</v>
      </c>
      <c r="U326" s="34">
        <v>0</v>
      </c>
      <c r="V326" s="34">
        <f t="shared" si="25"/>
        <v>0</v>
      </c>
    </row>
    <row r="327" spans="1:35" s="36" customFormat="1" ht="13.5" hidden="1" thickBot="1" x14ac:dyDescent="0.25">
      <c r="A327" s="98" t="s">
        <v>526</v>
      </c>
      <c r="B327" s="99" t="s">
        <v>758</v>
      </c>
      <c r="C327" s="99"/>
      <c r="D327" s="98" t="s">
        <v>758</v>
      </c>
      <c r="E327" s="99"/>
      <c r="F327" s="99"/>
      <c r="G327" s="99" t="s">
        <v>521</v>
      </c>
      <c r="H327" s="99" t="s">
        <v>784</v>
      </c>
      <c r="I327" s="99"/>
      <c r="J327" s="99" t="s">
        <v>785</v>
      </c>
      <c r="K327" s="99">
        <v>707000</v>
      </c>
      <c r="L327" s="98" t="s">
        <v>875</v>
      </c>
      <c r="M327" s="100">
        <v>0</v>
      </c>
      <c r="N327" s="101">
        <v>0</v>
      </c>
      <c r="O327" s="102">
        <f t="shared" si="26"/>
        <v>0</v>
      </c>
      <c r="P327" s="103" t="s">
        <v>12</v>
      </c>
      <c r="Q327" s="102">
        <f t="shared" si="24"/>
        <v>0</v>
      </c>
      <c r="R327" s="103" t="s">
        <v>12</v>
      </c>
      <c r="S327" s="102">
        <v>0</v>
      </c>
      <c r="T327" s="103" t="s">
        <v>12</v>
      </c>
      <c r="U327" s="102">
        <v>0</v>
      </c>
      <c r="V327" s="102">
        <f t="shared" si="25"/>
        <v>0</v>
      </c>
      <c r="W327" s="104"/>
    </row>
    <row r="328" spans="1:35" ht="15" x14ac:dyDescent="0.2">
      <c r="A328" s="105"/>
      <c r="B328" s="106"/>
      <c r="C328" s="106"/>
      <c r="D328" s="106"/>
      <c r="E328" s="106"/>
      <c r="F328" s="106"/>
      <c r="G328" s="106"/>
      <c r="H328" s="106"/>
      <c r="I328" s="106"/>
      <c r="J328" s="106"/>
      <c r="K328" s="106"/>
      <c r="L328" s="106"/>
      <c r="M328" s="107"/>
      <c r="N328" s="107"/>
      <c r="O328" s="107"/>
      <c r="P328" s="107"/>
      <c r="Q328" s="107"/>
      <c r="R328" s="107"/>
      <c r="S328" s="107"/>
      <c r="T328" s="107"/>
      <c r="U328" s="107"/>
      <c r="V328" s="107"/>
      <c r="W328" s="36"/>
      <c r="X328" s="36"/>
      <c r="Y328" s="36"/>
      <c r="Z328" s="36"/>
      <c r="AA328" s="36"/>
      <c r="AB328" s="36"/>
      <c r="AC328" s="36"/>
      <c r="AD328" s="36"/>
      <c r="AE328" s="36"/>
      <c r="AF328" s="36"/>
      <c r="AG328" s="36"/>
      <c r="AH328" s="36"/>
    </row>
    <row r="335" spans="1:35" s="111" customFormat="1" x14ac:dyDescent="0.2">
      <c r="A335" s="108"/>
      <c r="B335" s="109"/>
      <c r="C335" s="109"/>
      <c r="D335" s="109"/>
      <c r="E335" s="109"/>
      <c r="F335" s="109"/>
      <c r="G335" s="109"/>
      <c r="H335" s="109"/>
      <c r="I335" s="109"/>
      <c r="J335" s="109"/>
      <c r="K335" s="109"/>
      <c r="L335" s="109"/>
      <c r="M335" s="110"/>
      <c r="N335" s="110"/>
      <c r="O335" s="110"/>
      <c r="P335" s="110"/>
      <c r="Q335" s="110"/>
      <c r="R335" s="110"/>
      <c r="S335" s="110"/>
      <c r="T335" s="110"/>
      <c r="U335" s="110"/>
      <c r="V335" s="110"/>
    </row>
    <row r="336" spans="1:35" s="111" customFormat="1" x14ac:dyDescent="0.2">
      <c r="A336" s="108"/>
      <c r="B336" s="109"/>
      <c r="C336" s="109"/>
      <c r="D336" s="109"/>
      <c r="E336" s="109"/>
      <c r="F336" s="112"/>
      <c r="G336" s="112"/>
      <c r="H336" s="113"/>
      <c r="I336" s="113"/>
      <c r="J336" s="113"/>
      <c r="K336" s="113"/>
      <c r="L336" s="109"/>
      <c r="M336" s="110"/>
      <c r="N336" s="110"/>
      <c r="O336" s="110"/>
      <c r="P336" s="110"/>
      <c r="Q336" s="110"/>
      <c r="R336" s="110"/>
      <c r="S336" s="110"/>
      <c r="T336" s="110"/>
      <c r="U336" s="110"/>
      <c r="V336" s="110"/>
    </row>
    <row r="337" spans="1:22" s="111" customFormat="1" x14ac:dyDescent="0.2">
      <c r="A337" s="108"/>
      <c r="B337" s="109"/>
      <c r="C337" s="109"/>
      <c r="D337" s="109"/>
      <c r="E337" s="109"/>
      <c r="F337" s="112"/>
      <c r="G337" s="112"/>
      <c r="H337" s="113"/>
      <c r="I337" s="113"/>
      <c r="J337" s="113"/>
      <c r="K337" s="113"/>
      <c r="L337" s="109"/>
      <c r="M337" s="110"/>
      <c r="N337" s="110"/>
      <c r="O337" s="110"/>
      <c r="P337" s="110"/>
      <c r="Q337" s="110"/>
      <c r="R337" s="110"/>
      <c r="S337" s="110"/>
      <c r="T337" s="110"/>
      <c r="U337" s="110"/>
      <c r="V337" s="110"/>
    </row>
    <row r="338" spans="1:22" s="111" customFormat="1" x14ac:dyDescent="0.2">
      <c r="A338" s="108"/>
      <c r="B338" s="109"/>
      <c r="C338" s="109"/>
      <c r="D338" s="109"/>
      <c r="E338" s="109"/>
      <c r="F338" s="112"/>
      <c r="G338" s="112"/>
      <c r="H338" s="113"/>
      <c r="I338" s="113"/>
      <c r="J338" s="113"/>
      <c r="K338" s="113"/>
      <c r="L338" s="109"/>
      <c r="M338" s="110"/>
      <c r="N338" s="110"/>
      <c r="O338" s="110"/>
      <c r="P338" s="110"/>
      <c r="Q338" s="110"/>
      <c r="R338" s="110"/>
      <c r="S338" s="110"/>
      <c r="T338" s="110"/>
      <c r="U338" s="110"/>
      <c r="V338" s="110"/>
    </row>
    <row r="339" spans="1:22" s="111" customFormat="1" x14ac:dyDescent="0.2">
      <c r="A339" s="108"/>
      <c r="B339" s="109"/>
      <c r="C339" s="109"/>
      <c r="D339" s="109"/>
      <c r="E339" s="109"/>
      <c r="F339" s="112"/>
      <c r="G339" s="112"/>
      <c r="H339" s="113"/>
      <c r="I339" s="113"/>
      <c r="J339" s="113"/>
      <c r="K339" s="113"/>
      <c r="L339" s="109"/>
      <c r="M339" s="110"/>
      <c r="N339" s="110"/>
      <c r="O339" s="110"/>
      <c r="P339" s="110"/>
      <c r="Q339" s="110"/>
      <c r="R339" s="110"/>
      <c r="S339" s="110"/>
      <c r="T339" s="110"/>
      <c r="U339" s="110"/>
      <c r="V339" s="110"/>
    </row>
    <row r="340" spans="1:22" s="111" customFormat="1" x14ac:dyDescent="0.2">
      <c r="A340" s="108"/>
      <c r="B340" s="109"/>
      <c r="C340" s="109"/>
      <c r="D340" s="109"/>
      <c r="E340" s="109"/>
      <c r="F340" s="112"/>
      <c r="G340" s="112"/>
      <c r="H340" s="113"/>
      <c r="I340" s="113"/>
      <c r="J340" s="113"/>
      <c r="K340" s="113"/>
      <c r="L340" s="109"/>
      <c r="M340" s="110"/>
      <c r="N340" s="110"/>
      <c r="O340" s="110"/>
      <c r="P340" s="110"/>
      <c r="Q340" s="110"/>
      <c r="R340" s="110"/>
      <c r="S340" s="110"/>
      <c r="T340" s="110"/>
      <c r="U340" s="110"/>
      <c r="V340" s="110"/>
    </row>
    <row r="341" spans="1:22" s="111" customFormat="1" x14ac:dyDescent="0.2">
      <c r="A341" s="108"/>
      <c r="B341" s="109"/>
      <c r="C341" s="109"/>
      <c r="D341" s="109"/>
      <c r="E341" s="109"/>
      <c r="F341" s="112"/>
      <c r="G341" s="112"/>
      <c r="H341" s="113"/>
      <c r="I341" s="113"/>
      <c r="J341" s="113"/>
      <c r="K341" s="113"/>
      <c r="L341" s="109"/>
      <c r="M341" s="110"/>
      <c r="N341" s="110"/>
      <c r="O341" s="110"/>
      <c r="P341" s="110"/>
      <c r="Q341" s="110"/>
      <c r="R341" s="110"/>
      <c r="S341" s="110"/>
      <c r="T341" s="110"/>
      <c r="U341" s="110"/>
      <c r="V341" s="110"/>
    </row>
    <row r="342" spans="1:22" s="111" customFormat="1" x14ac:dyDescent="0.2">
      <c r="A342" s="108"/>
      <c r="B342" s="109"/>
      <c r="C342" s="109"/>
      <c r="D342" s="109"/>
      <c r="E342" s="109"/>
      <c r="F342" s="112"/>
      <c r="G342" s="112"/>
      <c r="H342" s="113"/>
      <c r="I342" s="113"/>
      <c r="J342" s="113"/>
      <c r="K342" s="113"/>
      <c r="L342" s="109"/>
      <c r="M342" s="110"/>
      <c r="N342" s="110"/>
      <c r="O342" s="110"/>
      <c r="P342" s="110"/>
      <c r="Q342" s="110"/>
      <c r="R342" s="110"/>
      <c r="S342" s="110"/>
      <c r="T342" s="110"/>
      <c r="U342" s="110"/>
      <c r="V342" s="110"/>
    </row>
    <row r="343" spans="1:22" s="111" customFormat="1" x14ac:dyDescent="0.2">
      <c r="A343" s="108"/>
      <c r="B343" s="109"/>
      <c r="C343" s="109"/>
      <c r="D343" s="109"/>
      <c r="E343" s="109"/>
      <c r="F343" s="112"/>
      <c r="G343" s="112"/>
      <c r="H343" s="113"/>
      <c r="I343" s="113"/>
      <c r="J343" s="113"/>
      <c r="K343" s="113"/>
      <c r="L343" s="109"/>
      <c r="M343" s="110"/>
      <c r="N343" s="110"/>
      <c r="O343" s="110"/>
      <c r="P343" s="110"/>
      <c r="Q343" s="110"/>
      <c r="R343" s="110"/>
      <c r="S343" s="110"/>
      <c r="T343" s="110"/>
      <c r="U343" s="110"/>
      <c r="V343" s="110"/>
    </row>
    <row r="344" spans="1:22" s="111" customFormat="1" x14ac:dyDescent="0.2">
      <c r="A344" s="108"/>
      <c r="B344" s="109"/>
      <c r="C344" s="109"/>
      <c r="D344" s="109"/>
      <c r="E344" s="109"/>
      <c r="F344" s="112"/>
      <c r="G344" s="112"/>
      <c r="H344" s="113"/>
      <c r="I344" s="113"/>
      <c r="J344" s="113"/>
      <c r="K344" s="113"/>
      <c r="L344" s="109"/>
      <c r="M344" s="110"/>
      <c r="N344" s="110"/>
      <c r="O344" s="110"/>
      <c r="P344" s="110"/>
      <c r="Q344" s="110"/>
      <c r="R344" s="110"/>
      <c r="S344" s="110"/>
      <c r="T344" s="110"/>
      <c r="U344" s="110"/>
      <c r="V344" s="110"/>
    </row>
    <row r="345" spans="1:22" s="111" customFormat="1" x14ac:dyDescent="0.2">
      <c r="A345" s="108"/>
      <c r="B345" s="109"/>
      <c r="C345" s="109"/>
      <c r="D345" s="109"/>
      <c r="E345" s="109"/>
      <c r="F345" s="114"/>
      <c r="G345" s="114"/>
      <c r="H345" s="113"/>
      <c r="I345" s="113"/>
      <c r="J345" s="113"/>
      <c r="K345" s="113"/>
      <c r="L345" s="109"/>
      <c r="M345" s="110"/>
      <c r="N345" s="110"/>
      <c r="O345" s="110"/>
      <c r="P345" s="110"/>
      <c r="Q345" s="110"/>
      <c r="R345" s="110"/>
      <c r="S345" s="110"/>
      <c r="T345" s="110"/>
      <c r="U345" s="110"/>
      <c r="V345" s="110"/>
    </row>
    <row r="346" spans="1:22" s="111" customFormat="1" x14ac:dyDescent="0.2">
      <c r="A346" s="108"/>
      <c r="B346" s="109"/>
      <c r="C346" s="109"/>
      <c r="D346" s="109"/>
      <c r="E346" s="109"/>
      <c r="F346" s="112"/>
      <c r="G346" s="112"/>
      <c r="H346" s="113"/>
      <c r="I346" s="113"/>
      <c r="J346" s="113"/>
      <c r="K346" s="113"/>
      <c r="L346" s="109"/>
      <c r="M346" s="110"/>
      <c r="N346" s="110"/>
      <c r="O346" s="110"/>
      <c r="P346" s="110"/>
      <c r="Q346" s="110"/>
      <c r="R346" s="110"/>
      <c r="S346" s="110"/>
      <c r="T346" s="110"/>
      <c r="U346" s="110"/>
      <c r="V346" s="110"/>
    </row>
    <row r="347" spans="1:22" s="111" customFormat="1" x14ac:dyDescent="0.2">
      <c r="A347" s="108"/>
      <c r="B347" s="109"/>
      <c r="C347" s="109"/>
      <c r="D347" s="109"/>
      <c r="E347" s="109"/>
      <c r="F347" s="114"/>
      <c r="G347" s="114"/>
      <c r="H347" s="115"/>
      <c r="I347" s="115"/>
      <c r="J347" s="115"/>
      <c r="K347" s="115"/>
      <c r="L347" s="109"/>
      <c r="M347" s="110"/>
      <c r="N347" s="110"/>
      <c r="O347" s="110"/>
      <c r="P347" s="110"/>
      <c r="Q347" s="110"/>
      <c r="R347" s="110"/>
      <c r="S347" s="110"/>
      <c r="T347" s="110"/>
      <c r="U347" s="110"/>
      <c r="V347" s="110"/>
    </row>
    <row r="348" spans="1:22" s="111" customFormat="1" x14ac:dyDescent="0.2">
      <c r="A348" s="108"/>
      <c r="B348" s="109"/>
      <c r="C348" s="109"/>
      <c r="D348" s="109"/>
      <c r="E348" s="109"/>
      <c r="F348" s="114"/>
      <c r="G348" s="114"/>
      <c r="H348" s="115"/>
      <c r="I348" s="115"/>
      <c r="J348" s="115"/>
      <c r="K348" s="115"/>
      <c r="L348" s="109"/>
      <c r="M348" s="110"/>
      <c r="N348" s="110"/>
      <c r="O348" s="110"/>
      <c r="P348" s="110"/>
      <c r="Q348" s="110"/>
      <c r="R348" s="110"/>
      <c r="S348" s="110"/>
      <c r="T348" s="110"/>
      <c r="U348" s="110"/>
      <c r="V348" s="110"/>
    </row>
    <row r="349" spans="1:22" s="111" customFormat="1" x14ac:dyDescent="0.2">
      <c r="A349" s="108"/>
      <c r="B349" s="109"/>
      <c r="C349" s="109"/>
      <c r="D349" s="109"/>
      <c r="E349" s="109"/>
      <c r="F349" s="114"/>
      <c r="G349" s="114"/>
      <c r="H349" s="115"/>
      <c r="I349" s="115"/>
      <c r="J349" s="115"/>
      <c r="K349" s="115"/>
      <c r="L349" s="109"/>
      <c r="M349" s="110"/>
      <c r="N349" s="110"/>
      <c r="O349" s="110"/>
      <c r="P349" s="110"/>
      <c r="Q349" s="110"/>
      <c r="R349" s="110"/>
      <c r="S349" s="110"/>
      <c r="T349" s="110"/>
      <c r="U349" s="110"/>
      <c r="V349" s="110"/>
    </row>
    <row r="350" spans="1:22" s="111" customFormat="1" x14ac:dyDescent="0.2">
      <c r="A350" s="108"/>
      <c r="B350" s="109"/>
      <c r="C350" s="109"/>
      <c r="D350" s="109"/>
      <c r="E350" s="109"/>
      <c r="F350" s="114"/>
      <c r="G350" s="114"/>
      <c r="H350" s="115"/>
      <c r="I350" s="115"/>
      <c r="J350" s="115"/>
      <c r="K350" s="115"/>
      <c r="L350" s="109"/>
      <c r="M350" s="110"/>
      <c r="N350" s="110"/>
      <c r="O350" s="110"/>
      <c r="P350" s="110"/>
      <c r="Q350" s="110"/>
      <c r="R350" s="110"/>
      <c r="S350" s="110"/>
      <c r="T350" s="110"/>
      <c r="U350" s="110"/>
      <c r="V350" s="110"/>
    </row>
    <row r="351" spans="1:22" s="111" customFormat="1" x14ac:dyDescent="0.2">
      <c r="A351" s="108"/>
      <c r="B351" s="109"/>
      <c r="C351" s="109"/>
      <c r="D351" s="109"/>
      <c r="E351" s="109"/>
      <c r="F351" s="114"/>
      <c r="G351" s="114"/>
      <c r="H351" s="115"/>
      <c r="I351" s="115"/>
      <c r="J351" s="115"/>
      <c r="K351" s="115"/>
      <c r="L351" s="109"/>
      <c r="M351" s="110"/>
      <c r="N351" s="110"/>
      <c r="O351" s="110"/>
      <c r="P351" s="110"/>
      <c r="Q351" s="110"/>
      <c r="R351" s="110"/>
      <c r="S351" s="110"/>
      <c r="T351" s="110"/>
      <c r="U351" s="110"/>
      <c r="V351" s="110"/>
    </row>
    <row r="352" spans="1:22" s="111" customFormat="1" x14ac:dyDescent="0.2">
      <c r="A352" s="108"/>
      <c r="B352" s="109"/>
      <c r="C352" s="109"/>
      <c r="D352" s="109"/>
      <c r="E352" s="109"/>
      <c r="F352" s="114"/>
      <c r="G352" s="114"/>
      <c r="H352" s="115"/>
      <c r="I352" s="115"/>
      <c r="J352" s="115"/>
      <c r="K352" s="115"/>
      <c r="L352" s="109"/>
      <c r="M352" s="110"/>
      <c r="N352" s="110"/>
      <c r="O352" s="110"/>
      <c r="P352" s="110"/>
      <c r="Q352" s="110"/>
      <c r="R352" s="110"/>
      <c r="S352" s="110"/>
      <c r="T352" s="110"/>
      <c r="U352" s="110"/>
      <c r="V352" s="110"/>
    </row>
    <row r="353" spans="1:22" s="111" customFormat="1" x14ac:dyDescent="0.2">
      <c r="A353" s="108"/>
      <c r="B353" s="109"/>
      <c r="C353" s="109"/>
      <c r="D353" s="109"/>
      <c r="E353" s="109"/>
      <c r="F353" s="114"/>
      <c r="G353" s="114"/>
      <c r="H353" s="115"/>
      <c r="I353" s="115"/>
      <c r="J353" s="115"/>
      <c r="K353" s="115"/>
      <c r="L353" s="109"/>
      <c r="M353" s="110"/>
      <c r="N353" s="110"/>
      <c r="O353" s="110"/>
      <c r="P353" s="110"/>
      <c r="Q353" s="110"/>
      <c r="R353" s="110"/>
      <c r="S353" s="110"/>
      <c r="T353" s="110"/>
      <c r="U353" s="110"/>
      <c r="V353" s="110"/>
    </row>
    <row r="354" spans="1:22" s="111" customFormat="1" x14ac:dyDescent="0.2">
      <c r="A354" s="108"/>
      <c r="B354" s="109"/>
      <c r="C354" s="109"/>
      <c r="D354" s="109"/>
      <c r="E354" s="109"/>
      <c r="F354" s="114"/>
      <c r="G354" s="114"/>
      <c r="H354" s="115"/>
      <c r="I354" s="115"/>
      <c r="J354" s="115"/>
      <c r="K354" s="115"/>
      <c r="L354" s="109"/>
      <c r="M354" s="110"/>
      <c r="N354" s="110"/>
      <c r="O354" s="110"/>
      <c r="P354" s="110"/>
      <c r="Q354" s="110"/>
      <c r="R354" s="110"/>
      <c r="S354" s="110"/>
      <c r="T354" s="110"/>
      <c r="U354" s="110"/>
      <c r="V354" s="110"/>
    </row>
    <row r="355" spans="1:22" s="111" customFormat="1" x14ac:dyDescent="0.2">
      <c r="A355" s="108"/>
      <c r="B355" s="109"/>
      <c r="C355" s="109"/>
      <c r="D355" s="109"/>
      <c r="E355" s="109"/>
      <c r="F355" s="114"/>
      <c r="G355" s="114"/>
      <c r="H355" s="115"/>
      <c r="I355" s="115"/>
      <c r="J355" s="115"/>
      <c r="K355" s="115"/>
      <c r="L355" s="109"/>
      <c r="M355" s="110"/>
      <c r="N355" s="110"/>
      <c r="O355" s="110"/>
      <c r="P355" s="110"/>
      <c r="Q355" s="110"/>
      <c r="R355" s="110"/>
      <c r="S355" s="110"/>
      <c r="T355" s="110"/>
      <c r="U355" s="110"/>
      <c r="V355" s="110"/>
    </row>
    <row r="356" spans="1:22" s="111" customFormat="1" x14ac:dyDescent="0.2">
      <c r="A356" s="108"/>
      <c r="B356" s="109"/>
      <c r="C356" s="109"/>
      <c r="D356" s="109"/>
      <c r="E356" s="109"/>
      <c r="F356" s="109"/>
      <c r="G356" s="109"/>
      <c r="H356" s="109"/>
      <c r="I356" s="109"/>
      <c r="J356" s="109"/>
      <c r="K356" s="109"/>
      <c r="L356" s="109"/>
      <c r="M356" s="110"/>
      <c r="N356" s="110"/>
      <c r="O356" s="110"/>
      <c r="P356" s="110"/>
      <c r="Q356" s="110"/>
      <c r="R356" s="110"/>
      <c r="S356" s="110"/>
      <c r="T356" s="110"/>
      <c r="U356" s="110"/>
      <c r="V356" s="110"/>
    </row>
    <row r="357" spans="1:22" s="111" customFormat="1" x14ac:dyDescent="0.2">
      <c r="A357" s="108"/>
      <c r="B357" s="109"/>
      <c r="C357" s="109"/>
      <c r="D357" s="109"/>
      <c r="E357" s="109"/>
      <c r="F357" s="109"/>
      <c r="G357" s="109"/>
      <c r="H357" s="109"/>
      <c r="I357" s="109"/>
      <c r="J357" s="109"/>
      <c r="K357" s="109"/>
      <c r="L357" s="109"/>
      <c r="M357" s="110"/>
      <c r="N357" s="110"/>
      <c r="O357" s="110"/>
      <c r="P357" s="110"/>
      <c r="Q357" s="110"/>
      <c r="R357" s="110"/>
      <c r="S357" s="110"/>
      <c r="T357" s="110"/>
      <c r="U357" s="110"/>
      <c r="V357" s="110"/>
    </row>
  </sheetData>
  <sheetProtection insertRows="0" sort="0" autoFilter="0"/>
  <autoFilter ref="A1:AI327">
    <filterColumn colId="2">
      <filters>
        <filter val="101/01/ Total"/>
        <filter val="101/03/ Total"/>
        <filter val="101/06/ Total"/>
        <filter val="101/08/ Total"/>
        <filter val="106/15/ Total"/>
        <filter val="108/000 Total"/>
        <filter val="119/00/ Total"/>
        <filter val="119/02/ Total"/>
        <filter val="119/04/ Total"/>
        <filter val="119/209 Total"/>
        <filter val="146/03/ Total"/>
        <filter val="160/01/ Total"/>
        <filter val="160/02/ Total"/>
        <filter val="160/03/ Total"/>
        <filter val="160/05/ Total"/>
        <filter val="160/06/ Total"/>
        <filter val="160/07/ Total"/>
        <filter val="160/08/ Total"/>
        <filter val="160/09/ Total"/>
        <filter val="160/10/ Total"/>
        <filter val="160/150 Total"/>
        <filter val="161/03/ Total"/>
        <filter val="167/01 Total"/>
        <filter val="167/01/ Total"/>
        <filter val="167/200 Total"/>
        <filter val="167/210 Total"/>
        <filter val="231/03/ Total"/>
        <filter val="251/00/ Total"/>
        <filter val="261/00/ Total"/>
        <filter val="274/00/ Total"/>
        <filter val="294/01/ Total"/>
        <filter val="304/00/ Total"/>
        <filter val="305/00/ Total"/>
        <filter val="306/00/ Total"/>
        <filter val="311/00/ Total"/>
        <filter val="312/00/ Total"/>
        <filter val="313/00/ Total"/>
        <filter val="314/00/ Total"/>
        <filter val="317/00/ Total"/>
        <filter val="322/02/ Total"/>
        <filter val="322/0A/ Total"/>
        <filter val="322/FO/ Total"/>
        <filter val="324/00/ Total"/>
        <filter val="325/00/ Total"/>
        <filter val="327/01 Total"/>
        <filter val="338/00/ Total"/>
        <filter val="373/00/ Total"/>
        <filter val="377/02/ Total"/>
        <filter val="383/00/ Total"/>
        <filter val="387/00/ Total"/>
        <filter val="388/00/ Total"/>
        <filter val="397/01/ Total"/>
        <filter val="398/01/ Total"/>
        <filter val="407/00/ Total"/>
        <filter val="409/02/ Total"/>
        <filter val="414/00/ Total"/>
        <filter val="420/00/ Total"/>
        <filter val="425/00/ Total"/>
        <filter val="429/00/ Total"/>
        <filter val="430/00/ Total"/>
        <filter val="437/01/ Total"/>
        <filter val="437/02/ Total"/>
        <filter val="437/03/ Total"/>
        <filter val="439/00/ Total"/>
        <filter val="441/00/ Total"/>
        <filter val="446/00/ Total"/>
        <filter val="448/00/ Total"/>
        <filter val="448/02/ Total"/>
        <filter val="455/00/ Total"/>
        <filter val="461/00/ Total"/>
        <filter val="481/00/ Total"/>
        <filter val="488/03 Total"/>
        <filter val="490/00/ Total"/>
        <filter val="503/01/ Total"/>
        <filter val="503/02/ Total"/>
        <filter val="503/03/ Total"/>
        <filter val="503/04/ Total"/>
        <filter val="503/05/ Total"/>
        <filter val="503/06/ Total"/>
        <filter val="526/00/ Total"/>
        <filter val="527/200 Total"/>
        <filter val="528/01/ Total"/>
        <filter val="530/01/ Total"/>
        <filter val="Grand Total"/>
      </filters>
    </filterColumn>
    <filterColumn colId="13">
      <colorFilter dxfId="0"/>
    </filterColumn>
  </autoFilter>
  <sortState ref="A2:AI272">
    <sortCondition ref="B2:B272"/>
  </sortState>
  <dataValidations count="1">
    <dataValidation type="list" allowBlank="1" showInputMessage="1" showErrorMessage="1" sqref="B15 B216:B218 B275:C275 B214 B225 B227">
      <formula1>STOPID</formula1>
    </dataValidation>
  </dataValidations>
  <pageMargins left="0.25" right="0.25" top="0.75" bottom="0.75" header="0.3" footer="0.3"/>
  <pageSetup paperSize="17" scale="55" fitToHeight="0" orientation="landscape" r:id="rId1"/>
  <headerFooter>
    <oddHeader>&amp;C&amp;A</oddHeader>
    <oddFooter>&amp;L&amp;6&amp;Z&amp;F&amp;C&amp;P of &amp;N&amp;RPrinted&amp;D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29"/>
  <sheetViews>
    <sheetView showGridLines="0" tabSelected="1" workbookViewId="0">
      <pane ySplit="1" topLeftCell="A2" activePane="bottomLeft" state="frozen"/>
      <selection pane="bottomLeft"/>
    </sheetView>
  </sheetViews>
  <sheetFormatPr defaultRowHeight="15" x14ac:dyDescent="0.2"/>
  <cols>
    <col min="1" max="1" width="23" customWidth="1"/>
    <col min="2" max="2" width="49.109375" customWidth="1"/>
    <col min="3" max="3" width="25" customWidth="1"/>
  </cols>
  <sheetData>
    <row r="1" spans="1:3" ht="21" x14ac:dyDescent="0.35">
      <c r="A1" s="462" t="s">
        <v>1475</v>
      </c>
      <c r="B1" s="14"/>
      <c r="C1" s="14"/>
    </row>
    <row r="2" spans="1:3" ht="88.5" customHeight="1" x14ac:dyDescent="0.25">
      <c r="A2" s="509" t="s">
        <v>1481</v>
      </c>
      <c r="B2" s="509"/>
      <c r="C2" s="509"/>
    </row>
    <row r="3" spans="1:3" ht="8.25" customHeight="1" x14ac:dyDescent="0.25">
      <c r="A3" s="14"/>
      <c r="B3" s="14"/>
      <c r="C3" s="14"/>
    </row>
    <row r="4" spans="1:3" ht="21" x14ac:dyDescent="0.35">
      <c r="A4" s="463" t="s">
        <v>1476</v>
      </c>
      <c r="B4" s="14"/>
      <c r="C4" s="14"/>
    </row>
    <row r="5" spans="1:3" ht="15.75" x14ac:dyDescent="0.25">
      <c r="A5" s="464" t="s">
        <v>1482</v>
      </c>
      <c r="B5" s="14"/>
      <c r="C5" s="14"/>
    </row>
    <row r="6" spans="1:3" s="465" customFormat="1" ht="34.5" customHeight="1" x14ac:dyDescent="0.25">
      <c r="A6" s="510" t="s">
        <v>1494</v>
      </c>
      <c r="B6" s="510"/>
      <c r="C6" s="510"/>
    </row>
    <row r="7" spans="1:3" ht="7.5" customHeight="1" x14ac:dyDescent="0.25">
      <c r="A7" s="14"/>
      <c r="B7" s="14"/>
      <c r="C7" s="14"/>
    </row>
    <row r="8" spans="1:3" ht="15.75" x14ac:dyDescent="0.25">
      <c r="A8" s="464" t="s">
        <v>1483</v>
      </c>
      <c r="B8" s="14"/>
      <c r="C8" s="14"/>
    </row>
    <row r="9" spans="1:3" s="465" customFormat="1" ht="15" customHeight="1" x14ac:dyDescent="0.25">
      <c r="A9" s="511" t="s">
        <v>1477</v>
      </c>
      <c r="B9" s="511"/>
      <c r="C9" s="511"/>
    </row>
    <row r="10" spans="1:3" s="465" customFormat="1" ht="9.75" customHeight="1" x14ac:dyDescent="0.25">
      <c r="A10" s="466"/>
      <c r="B10" s="466"/>
      <c r="C10" s="466"/>
    </row>
    <row r="11" spans="1:3" ht="15.75" x14ac:dyDescent="0.25">
      <c r="A11" s="464" t="s">
        <v>1496</v>
      </c>
      <c r="B11" s="14"/>
      <c r="C11" s="14"/>
    </row>
    <row r="12" spans="1:3" ht="33.75" customHeight="1" x14ac:dyDescent="0.2">
      <c r="A12" s="512" t="s">
        <v>1535</v>
      </c>
      <c r="B12" s="513"/>
      <c r="C12" s="513"/>
    </row>
    <row r="13" spans="1:3" ht="10.5" customHeight="1" x14ac:dyDescent="0.25">
      <c r="A13" s="14"/>
      <c r="B13" s="14"/>
      <c r="C13" s="14"/>
    </row>
    <row r="14" spans="1:3" ht="15.75" x14ac:dyDescent="0.25">
      <c r="A14" s="464" t="s">
        <v>1536</v>
      </c>
      <c r="B14" s="14"/>
      <c r="C14" s="14"/>
    </row>
    <row r="15" spans="1:3" ht="15.75" x14ac:dyDescent="0.25">
      <c r="A15" s="514" t="s">
        <v>1537</v>
      </c>
      <c r="B15" s="511"/>
      <c r="C15" s="511"/>
    </row>
    <row r="16" spans="1:3" ht="11.25" customHeight="1" x14ac:dyDescent="0.25">
      <c r="A16" s="14"/>
      <c r="B16" s="14"/>
      <c r="C16" s="14"/>
    </row>
    <row r="17" spans="1:3" ht="21" x14ac:dyDescent="0.35">
      <c r="A17" s="463" t="s">
        <v>1534</v>
      </c>
      <c r="B17" s="14"/>
      <c r="C17" s="14"/>
    </row>
    <row r="18" spans="1:3" ht="13.5" customHeight="1" thickBot="1" x14ac:dyDescent="0.3">
      <c r="A18" s="14"/>
      <c r="B18" s="14"/>
      <c r="C18" s="14"/>
    </row>
    <row r="19" spans="1:3" ht="15.75" x14ac:dyDescent="0.25">
      <c r="A19" s="478" t="s">
        <v>1478</v>
      </c>
      <c r="B19" s="479" t="s">
        <v>1479</v>
      </c>
      <c r="C19" s="14"/>
    </row>
    <row r="20" spans="1:3" s="489" customFormat="1" ht="21" customHeight="1" x14ac:dyDescent="0.25">
      <c r="A20" s="487" t="s">
        <v>1499</v>
      </c>
      <c r="B20" s="487" t="s">
        <v>1506</v>
      </c>
      <c r="C20" s="488"/>
    </row>
    <row r="21" spans="1:3" s="489" customFormat="1" ht="21" customHeight="1" x14ac:dyDescent="0.25">
      <c r="A21" s="487" t="s">
        <v>1500</v>
      </c>
      <c r="B21" s="487" t="s">
        <v>1500</v>
      </c>
      <c r="C21" s="488"/>
    </row>
    <row r="22" spans="1:3" s="489" customFormat="1" ht="21" customHeight="1" x14ac:dyDescent="0.25">
      <c r="A22" s="487" t="s">
        <v>1215</v>
      </c>
      <c r="B22" s="487" t="s">
        <v>1511</v>
      </c>
      <c r="C22" s="488"/>
    </row>
    <row r="23" spans="1:3" s="489" customFormat="1" ht="21" customHeight="1" x14ac:dyDescent="0.25">
      <c r="A23" s="487" t="s">
        <v>1501</v>
      </c>
      <c r="B23" s="487" t="s">
        <v>1502</v>
      </c>
      <c r="C23" s="488"/>
    </row>
    <row r="24" spans="1:3" s="489" customFormat="1" ht="21" customHeight="1" x14ac:dyDescent="0.25">
      <c r="A24" s="487" t="s">
        <v>1227</v>
      </c>
      <c r="B24" s="487" t="s">
        <v>986</v>
      </c>
      <c r="C24" s="488"/>
    </row>
    <row r="25" spans="1:3" s="489" customFormat="1" ht="21" customHeight="1" x14ac:dyDescent="0.25">
      <c r="A25" s="490" t="s">
        <v>1503</v>
      </c>
      <c r="B25" s="487" t="s">
        <v>1514</v>
      </c>
      <c r="C25" s="488"/>
    </row>
    <row r="26" spans="1:3" s="489" customFormat="1" ht="21" customHeight="1" x14ac:dyDescent="0.25">
      <c r="A26" s="487" t="s">
        <v>991</v>
      </c>
      <c r="B26" s="487" t="s">
        <v>1230</v>
      </c>
      <c r="C26" s="488"/>
    </row>
    <row r="27" spans="1:3" s="489" customFormat="1" ht="21" customHeight="1" x14ac:dyDescent="0.2">
      <c r="A27" s="487" t="s">
        <v>1480</v>
      </c>
      <c r="B27" s="487" t="s">
        <v>1512</v>
      </c>
    </row>
    <row r="28" spans="1:3" s="489" customFormat="1" ht="21" customHeight="1" x14ac:dyDescent="0.2">
      <c r="A28" s="487" t="s">
        <v>1228</v>
      </c>
      <c r="B28" s="487" t="s">
        <v>1228</v>
      </c>
    </row>
    <row r="29" spans="1:3" s="489" customFormat="1" ht="21" customHeight="1" x14ac:dyDescent="0.2">
      <c r="A29" s="487" t="s">
        <v>1226</v>
      </c>
      <c r="B29" s="487" t="s">
        <v>1226</v>
      </c>
    </row>
  </sheetData>
  <mergeCells count="5">
    <mergeCell ref="A2:C2"/>
    <mergeCell ref="A6:C6"/>
    <mergeCell ref="A9:C9"/>
    <mergeCell ref="A12:C12"/>
    <mergeCell ref="A15:C15"/>
  </mergeCells>
  <pageMargins left="0.7" right="0.7" top="0.75" bottom="0.75" header="0.3" footer="0.3"/>
  <pageSetup orientation="portrait" r:id="rId1"/>
  <headerFooter>
    <oddHeader>&amp;R&amp;A</oddHeader>
    <oddFooter>&amp;L&amp;6&amp;Z&amp;F&amp;RPrinted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zoomScaleNormal="100" workbookViewId="0"/>
  </sheetViews>
  <sheetFormatPr defaultColWidth="8.88671875" defaultRowHeight="15.75" x14ac:dyDescent="0.25"/>
  <cols>
    <col min="1" max="1" width="9.88671875" style="16" customWidth="1"/>
    <col min="2" max="2" width="7" style="16" customWidth="1"/>
    <col min="3" max="5" width="10.109375" style="16" customWidth="1"/>
    <col min="6" max="6" width="10.5546875" style="16" bestFit="1" customWidth="1"/>
    <col min="7" max="7" width="10.5546875" style="16" customWidth="1"/>
    <col min="8" max="8" width="9.6640625" style="16" bestFit="1" customWidth="1"/>
    <col min="9" max="9" width="1.5546875" style="16" customWidth="1"/>
    <col min="10" max="10" width="9.77734375" style="16" customWidth="1"/>
    <col min="11" max="11" width="11" style="16" bestFit="1" customWidth="1"/>
    <col min="12" max="12" width="10.77734375" style="456" bestFit="1" customWidth="1"/>
    <col min="13" max="13" width="10.21875" style="16" customWidth="1"/>
    <col min="14" max="14" width="10.6640625" style="16" customWidth="1"/>
    <col min="15" max="15" width="9" style="16" customWidth="1"/>
    <col min="16" max="16" width="8.21875" style="16" bestFit="1" customWidth="1"/>
    <col min="17" max="17" width="9.109375" style="16" customWidth="1"/>
    <col min="18" max="19" width="9.77734375" style="16" bestFit="1" customWidth="1"/>
    <col min="20" max="20" width="7.6640625" style="16" bestFit="1" customWidth="1"/>
    <col min="21" max="21" width="2" style="16" customWidth="1"/>
    <col min="22" max="22" width="10.88671875" style="16" customWidth="1"/>
    <col min="23" max="23" width="12.5546875" style="16" bestFit="1" customWidth="1"/>
    <col min="24" max="24" width="9.5546875" style="16" bestFit="1" customWidth="1"/>
    <col min="25" max="25" width="10" style="16" customWidth="1"/>
    <col min="26" max="26" width="13.5546875" style="16" customWidth="1"/>
    <col min="27" max="16384" width="8.88671875" style="16"/>
  </cols>
  <sheetData>
    <row r="1" spans="1:27" ht="21" x14ac:dyDescent="0.35">
      <c r="B1" s="376" t="s">
        <v>1495</v>
      </c>
      <c r="M1" s="443"/>
    </row>
    <row r="2" spans="1:27" s="381" customFormat="1" ht="21.75" customHeight="1" x14ac:dyDescent="0.25">
      <c r="A2" s="437"/>
      <c r="B2" s="437" t="s">
        <v>1538</v>
      </c>
      <c r="C2" s="459"/>
      <c r="D2" s="459"/>
      <c r="E2" s="459"/>
      <c r="F2" s="459"/>
      <c r="G2" s="459"/>
      <c r="H2" s="458"/>
      <c r="I2" s="379"/>
      <c r="J2" s="515" t="s">
        <v>1522</v>
      </c>
      <c r="K2" s="515"/>
      <c r="L2" s="515"/>
      <c r="M2" s="515"/>
      <c r="N2" s="515"/>
      <c r="O2" s="515"/>
      <c r="P2" s="515"/>
      <c r="Q2" s="515"/>
      <c r="R2" s="515"/>
      <c r="S2" s="515"/>
      <c r="T2" s="515"/>
      <c r="U2" s="380"/>
      <c r="V2" s="515" t="s">
        <v>1523</v>
      </c>
      <c r="W2" s="515"/>
      <c r="X2" s="515"/>
      <c r="Y2" s="515"/>
    </row>
    <row r="3" spans="1:27" s="415" customFormat="1" ht="57" customHeight="1" x14ac:dyDescent="0.2">
      <c r="A3" s="382" t="s">
        <v>1199</v>
      </c>
      <c r="B3" s="410" t="s">
        <v>1200</v>
      </c>
      <c r="C3" s="411" t="s">
        <v>1469</v>
      </c>
      <c r="D3" s="410" t="s">
        <v>1214</v>
      </c>
      <c r="E3" s="410" t="s">
        <v>1216</v>
      </c>
      <c r="F3" s="410" t="s">
        <v>1215</v>
      </c>
      <c r="G3" s="438" t="s">
        <v>1217</v>
      </c>
      <c r="H3" s="438" t="s">
        <v>1218</v>
      </c>
      <c r="I3" s="412"/>
      <c r="J3" s="413" t="s">
        <v>1199</v>
      </c>
      <c r="K3" s="413" t="s">
        <v>1219</v>
      </c>
      <c r="L3" s="413" t="s">
        <v>1205</v>
      </c>
      <c r="M3" s="413" t="s">
        <v>1473</v>
      </c>
      <c r="N3" s="413" t="s">
        <v>1230</v>
      </c>
      <c r="O3" s="413" t="s">
        <v>1208</v>
      </c>
      <c r="P3" s="413" t="s">
        <v>1209</v>
      </c>
      <c r="Q3" s="413" t="s">
        <v>1210</v>
      </c>
      <c r="R3" s="413" t="s">
        <v>1211</v>
      </c>
      <c r="S3" s="411" t="s">
        <v>1217</v>
      </c>
      <c r="T3" s="411" t="s">
        <v>1218</v>
      </c>
      <c r="U3" s="414"/>
      <c r="V3" s="413" t="s">
        <v>1199</v>
      </c>
      <c r="W3" s="413" t="s">
        <v>1212</v>
      </c>
      <c r="X3" s="413" t="s">
        <v>1217</v>
      </c>
      <c r="Y3" s="411" t="s">
        <v>1218</v>
      </c>
    </row>
    <row r="4" spans="1:27" s="392" customFormat="1" ht="12.75" x14ac:dyDescent="0.2">
      <c r="A4" s="383" t="s">
        <v>11</v>
      </c>
      <c r="B4" s="444">
        <v>11</v>
      </c>
      <c r="C4" s="444">
        <v>-5.8999999999999986</v>
      </c>
      <c r="D4" s="385">
        <v>74697.761956654795</v>
      </c>
      <c r="E4" s="385">
        <v>8871.4481735551617</v>
      </c>
      <c r="F4" s="385">
        <v>65826.313783099627</v>
      </c>
      <c r="G4" s="385">
        <v>-20527.970920746986</v>
      </c>
      <c r="H4" s="387">
        <v>-0.23771803554563606</v>
      </c>
      <c r="I4" s="388"/>
      <c r="J4" s="383" t="s">
        <v>11</v>
      </c>
      <c r="K4" s="389">
        <v>94465</v>
      </c>
      <c r="L4" s="390">
        <v>6.75</v>
      </c>
      <c r="M4" s="386">
        <v>50475.54</v>
      </c>
      <c r="N4" s="386">
        <v>0</v>
      </c>
      <c r="O4" s="386">
        <v>21.89</v>
      </c>
      <c r="P4" s="386">
        <v>58.18</v>
      </c>
      <c r="Q4" s="386">
        <v>573.75</v>
      </c>
      <c r="R4" s="386">
        <f>SUM(M4:Q4)</f>
        <v>51129.36</v>
      </c>
      <c r="S4" s="386">
        <f>R4-R19</f>
        <v>-9892.1281818615535</v>
      </c>
      <c r="T4" s="387">
        <f>S4/R19</f>
        <v>-0.16210893042103744</v>
      </c>
      <c r="U4" s="391"/>
      <c r="V4" s="383" t="s">
        <v>11</v>
      </c>
      <c r="W4" s="386">
        <f>F4+R4</f>
        <v>116955.67378309963</v>
      </c>
      <c r="X4" s="386">
        <f t="shared" ref="X4:X13" si="0">W4-W19</f>
        <v>-30420.099102608539</v>
      </c>
      <c r="Y4" s="387">
        <f t="shared" ref="Y4:Y13" si="1">X4/W19</f>
        <v>-0.20641180369720416</v>
      </c>
      <c r="AA4" s="393"/>
    </row>
    <row r="5" spans="1:27" s="392" customFormat="1" ht="12.75" x14ac:dyDescent="0.2">
      <c r="A5" s="394" t="s">
        <v>40</v>
      </c>
      <c r="B5" s="445">
        <v>9.379999999999999</v>
      </c>
      <c r="C5" s="445">
        <v>-0.83340000000000103</v>
      </c>
      <c r="D5" s="396">
        <v>63696.818832129269</v>
      </c>
      <c r="E5" s="396">
        <v>7564.9258061770379</v>
      </c>
      <c r="F5" s="396">
        <v>56131.893025952231</v>
      </c>
      <c r="G5" s="396">
        <v>13301.516995551596</v>
      </c>
      <c r="H5" s="398">
        <v>0.31056269471251646</v>
      </c>
      <c r="I5" s="388"/>
      <c r="J5" s="394" t="s">
        <v>40</v>
      </c>
      <c r="K5" s="399">
        <v>22324</v>
      </c>
      <c r="L5" s="400">
        <v>23.5</v>
      </c>
      <c r="M5" s="397">
        <v>3938.2200000000003</v>
      </c>
      <c r="N5" s="397">
        <v>4887.18</v>
      </c>
      <c r="O5" s="397">
        <v>0</v>
      </c>
      <c r="P5" s="397">
        <v>291.48</v>
      </c>
      <c r="Q5" s="397">
        <v>1997.5</v>
      </c>
      <c r="R5" s="397">
        <f>SUM(M5:Q5)</f>
        <v>11114.380000000001</v>
      </c>
      <c r="S5" s="397">
        <f t="shared" ref="S5:S13" si="2">R5-R20</f>
        <v>8673.4504137988624</v>
      </c>
      <c r="T5" s="398">
        <f>S5/R20</f>
        <v>3.5533390487095158</v>
      </c>
      <c r="U5" s="401"/>
      <c r="V5" s="394" t="s">
        <v>40</v>
      </c>
      <c r="W5" s="397">
        <f t="shared" ref="W5:W13" si="3">F5+R5</f>
        <v>67246.273025952236</v>
      </c>
      <c r="X5" s="397">
        <f t="shared" si="0"/>
        <v>21974.967409350465</v>
      </c>
      <c r="Y5" s="398">
        <f t="shared" si="1"/>
        <v>0.48540608913412614</v>
      </c>
    </row>
    <row r="6" spans="1:27" s="392" customFormat="1" ht="12.75" x14ac:dyDescent="0.2">
      <c r="A6" s="383" t="s">
        <v>66</v>
      </c>
      <c r="B6" s="444">
        <v>10.725999999999999</v>
      </c>
      <c r="C6" s="444">
        <v>0</v>
      </c>
      <c r="D6" s="385">
        <v>72837.108613370845</v>
      </c>
      <c r="E6" s="385">
        <v>8650.4684645047892</v>
      </c>
      <c r="F6" s="385">
        <v>64186.640148866056</v>
      </c>
      <c r="G6" s="385">
        <v>-12143.590267212647</v>
      </c>
      <c r="H6" s="387">
        <v>-0.15909280243250309</v>
      </c>
      <c r="I6" s="388"/>
      <c r="J6" s="383" t="s">
        <v>66</v>
      </c>
      <c r="K6" s="389">
        <v>144424</v>
      </c>
      <c r="L6" s="390">
        <v>17.25</v>
      </c>
      <c r="M6" s="386">
        <v>86896.939999999988</v>
      </c>
      <c r="N6" s="386">
        <v>450.71</v>
      </c>
      <c r="O6" s="386">
        <v>1386.5300000000002</v>
      </c>
      <c r="P6" s="386">
        <v>738.20999999999992</v>
      </c>
      <c r="Q6" s="386">
        <v>1466.25</v>
      </c>
      <c r="R6" s="386">
        <f>SUM(M6:Q6)</f>
        <v>90938.64</v>
      </c>
      <c r="S6" s="386">
        <f t="shared" si="2"/>
        <v>-14772.497922019567</v>
      </c>
      <c r="T6" s="387">
        <f t="shared" ref="T6:T13" si="4">S6/R21</f>
        <v>-0.13974400628358447</v>
      </c>
      <c r="U6" s="401"/>
      <c r="V6" s="383" t="s">
        <v>66</v>
      </c>
      <c r="W6" s="386">
        <f t="shared" si="3"/>
        <v>155125.28014886606</v>
      </c>
      <c r="X6" s="386">
        <f t="shared" si="0"/>
        <v>-26916.088189232221</v>
      </c>
      <c r="Y6" s="387">
        <f t="shared" si="1"/>
        <v>-0.1478569867660082</v>
      </c>
    </row>
    <row r="7" spans="1:27" s="392" customFormat="1" ht="12.75" x14ac:dyDescent="0.2">
      <c r="A7" s="394" t="s">
        <v>135</v>
      </c>
      <c r="B7" s="445">
        <v>15.000000000000002</v>
      </c>
      <c r="C7" s="445">
        <v>0</v>
      </c>
      <c r="D7" s="396">
        <v>101860.58448634743</v>
      </c>
      <c r="E7" s="396">
        <v>12097.429327575219</v>
      </c>
      <c r="F7" s="396">
        <v>89763.155158772221</v>
      </c>
      <c r="G7" s="396">
        <v>15218.235776368427</v>
      </c>
      <c r="H7" s="398">
        <v>0.20414853087842585</v>
      </c>
      <c r="I7" s="388"/>
      <c r="J7" s="394" t="s">
        <v>135</v>
      </c>
      <c r="K7" s="399">
        <v>77419</v>
      </c>
      <c r="L7" s="400">
        <v>7.5</v>
      </c>
      <c r="M7" s="397">
        <v>28769.940000000002</v>
      </c>
      <c r="N7" s="397">
        <v>3137.92</v>
      </c>
      <c r="O7" s="397">
        <v>521.62</v>
      </c>
      <c r="P7" s="397">
        <v>162.66</v>
      </c>
      <c r="Q7" s="397">
        <v>637.5</v>
      </c>
      <c r="R7" s="397">
        <f>SUM(M7:Q7)</f>
        <v>33229.64</v>
      </c>
      <c r="S7" s="397">
        <f t="shared" si="2"/>
        <v>-14342.01972329909</v>
      </c>
      <c r="T7" s="398">
        <f t="shared" si="4"/>
        <v>-0.30148243316965506</v>
      </c>
      <c r="U7" s="401"/>
      <c r="V7" s="394" t="s">
        <v>135</v>
      </c>
      <c r="W7" s="397">
        <f t="shared" si="3"/>
        <v>122992.79515877222</v>
      </c>
      <c r="X7" s="397">
        <f t="shared" si="0"/>
        <v>876.21605306933634</v>
      </c>
      <c r="Y7" s="398">
        <f t="shared" si="1"/>
        <v>7.1752423748366921E-3</v>
      </c>
    </row>
    <row r="8" spans="1:27" s="392" customFormat="1" ht="12.75" x14ac:dyDescent="0.2">
      <c r="A8" s="383" t="s">
        <v>168</v>
      </c>
      <c r="B8" s="444">
        <v>10.84</v>
      </c>
      <c r="C8" s="444">
        <v>0</v>
      </c>
      <c r="D8" s="385">
        <v>73611.24905546708</v>
      </c>
      <c r="E8" s="385">
        <v>8742.4089273943591</v>
      </c>
      <c r="F8" s="385">
        <v>64868.840128072719</v>
      </c>
      <c r="G8" s="385">
        <v>-10329.760915451749</v>
      </c>
      <c r="H8" s="387">
        <v>-0.13736639740775164</v>
      </c>
      <c r="I8" s="388"/>
      <c r="J8" s="383" t="s">
        <v>168</v>
      </c>
      <c r="K8" s="389">
        <v>466391</v>
      </c>
      <c r="L8" s="390">
        <v>2</v>
      </c>
      <c r="M8" s="386">
        <v>190576.59000000005</v>
      </c>
      <c r="N8" s="386">
        <v>25114.53</v>
      </c>
      <c r="O8" s="386">
        <v>4363.6799999999994</v>
      </c>
      <c r="P8" s="386">
        <v>267.81</v>
      </c>
      <c r="Q8" s="386">
        <v>170</v>
      </c>
      <c r="R8" s="386">
        <f>SUM(M8:Q8)</f>
        <v>220492.61000000004</v>
      </c>
      <c r="S8" s="386">
        <f t="shared" si="2"/>
        <v>-33656.855067455414</v>
      </c>
      <c r="T8" s="387">
        <f t="shared" si="4"/>
        <v>-0.13242937599149512</v>
      </c>
      <c r="U8" s="401"/>
      <c r="V8" s="383" t="s">
        <v>168</v>
      </c>
      <c r="W8" s="386">
        <f t="shared" si="3"/>
        <v>285361.45012807276</v>
      </c>
      <c r="X8" s="386">
        <f t="shared" si="0"/>
        <v>-43986.615982907184</v>
      </c>
      <c r="Y8" s="387">
        <f t="shared" si="1"/>
        <v>-0.13355662446211261</v>
      </c>
    </row>
    <row r="9" spans="1:27" s="392" customFormat="1" ht="12.75" x14ac:dyDescent="0.2">
      <c r="A9" s="394" t="s">
        <v>200</v>
      </c>
      <c r="B9" s="445">
        <v>4.9000000000000004</v>
      </c>
      <c r="C9" s="445">
        <v>0.23339999999999961</v>
      </c>
      <c r="D9" s="396">
        <v>33274.457598873494</v>
      </c>
      <c r="E9" s="396">
        <v>3951.8269136745726</v>
      </c>
      <c r="F9" s="396">
        <v>29322.630685198921</v>
      </c>
      <c r="G9" s="396">
        <v>-9739.2621703314435</v>
      </c>
      <c r="H9" s="398">
        <v>-0.24932898685560148</v>
      </c>
      <c r="I9" s="388"/>
      <c r="J9" s="394" t="s">
        <v>200</v>
      </c>
      <c r="K9" s="399">
        <v>163213</v>
      </c>
      <c r="L9" s="400">
        <v>0.25</v>
      </c>
      <c r="M9" s="397">
        <v>55839.55000000001</v>
      </c>
      <c r="N9" s="397">
        <v>5623.0300000000007</v>
      </c>
      <c r="O9" s="397">
        <v>7041.04</v>
      </c>
      <c r="P9" s="397">
        <v>130.03000000000003</v>
      </c>
      <c r="Q9" s="397">
        <v>21.25</v>
      </c>
      <c r="R9" s="397">
        <f t="shared" ref="R9:R13" si="5">SUM(M9:Q9)</f>
        <v>68654.900000000009</v>
      </c>
      <c r="S9" s="397">
        <f t="shared" si="2"/>
        <v>-1165.218782778451</v>
      </c>
      <c r="T9" s="398">
        <f t="shared" si="4"/>
        <v>-1.6688868525183018E-2</v>
      </c>
      <c r="U9" s="401"/>
      <c r="V9" s="394" t="s">
        <v>200</v>
      </c>
      <c r="W9" s="397">
        <f t="shared" si="3"/>
        <v>97977.53068519893</v>
      </c>
      <c r="X9" s="397">
        <f t="shared" si="0"/>
        <v>-10904.480953109887</v>
      </c>
      <c r="Y9" s="398">
        <f t="shared" si="1"/>
        <v>-0.10014951771219184</v>
      </c>
    </row>
    <row r="10" spans="1:27" s="392" customFormat="1" ht="12.75" x14ac:dyDescent="0.2">
      <c r="A10" s="383" t="s">
        <v>789</v>
      </c>
      <c r="B10" s="444">
        <v>81.694000000000017</v>
      </c>
      <c r="C10" s="444">
        <v>-1.3999999999999915</v>
      </c>
      <c r="D10" s="385">
        <v>554759.90593517805</v>
      </c>
      <c r="E10" s="385">
        <v>65885.826099128681</v>
      </c>
      <c r="F10" s="385">
        <v>488874.07983604935</v>
      </c>
      <c r="G10" s="385">
        <v>103864.48981555179</v>
      </c>
      <c r="H10" s="387">
        <v>0.26977117585570304</v>
      </c>
      <c r="I10" s="388"/>
      <c r="J10" s="383" t="s">
        <v>789</v>
      </c>
      <c r="K10" s="389">
        <v>206152</v>
      </c>
      <c r="L10" s="390">
        <v>169.25200000000001</v>
      </c>
      <c r="M10" s="386">
        <v>101595.94000000005</v>
      </c>
      <c r="N10" s="386">
        <v>846.14</v>
      </c>
      <c r="O10" s="386">
        <v>109.51</v>
      </c>
      <c r="P10" s="386">
        <v>529.77999999999986</v>
      </c>
      <c r="Q10" s="386">
        <v>14386.42</v>
      </c>
      <c r="R10" s="386">
        <f t="shared" si="5"/>
        <v>117467.79000000004</v>
      </c>
      <c r="S10" s="386">
        <f t="shared" si="2"/>
        <v>-2193.0174634491268</v>
      </c>
      <c r="T10" s="387">
        <f t="shared" si="4"/>
        <v>-1.83269485634968E-2</v>
      </c>
      <c r="U10" s="401"/>
      <c r="V10" s="383" t="s">
        <v>789</v>
      </c>
      <c r="W10" s="386">
        <f t="shared" si="3"/>
        <v>606341.86983604939</v>
      </c>
      <c r="X10" s="386">
        <f t="shared" si="0"/>
        <v>101671.47235210263</v>
      </c>
      <c r="Y10" s="387">
        <f t="shared" si="1"/>
        <v>0.20146113752458947</v>
      </c>
    </row>
    <row r="11" spans="1:27" s="392" customFormat="1" ht="12.75" x14ac:dyDescent="0.2">
      <c r="A11" s="394" t="s">
        <v>496</v>
      </c>
      <c r="B11" s="445">
        <v>1</v>
      </c>
      <c r="C11" s="445">
        <v>0</v>
      </c>
      <c r="D11" s="396">
        <v>6790.7056324231626</v>
      </c>
      <c r="E11" s="396">
        <v>806.49528850501474</v>
      </c>
      <c r="F11" s="396">
        <v>5984.2103439181483</v>
      </c>
      <c r="G11" s="396">
        <v>1844.5831723488691</v>
      </c>
      <c r="H11" s="398">
        <v>0.44559161873739739</v>
      </c>
      <c r="I11" s="388"/>
      <c r="J11" s="394" t="s">
        <v>496</v>
      </c>
      <c r="K11" s="399">
        <v>3</v>
      </c>
      <c r="L11" s="400">
        <v>0.5</v>
      </c>
      <c r="M11" s="397">
        <v>1.0900000000000001</v>
      </c>
      <c r="N11" s="397">
        <v>0</v>
      </c>
      <c r="O11" s="397">
        <v>0</v>
      </c>
      <c r="P11" s="397">
        <v>0</v>
      </c>
      <c r="Q11" s="397">
        <v>42.5</v>
      </c>
      <c r="R11" s="397">
        <f t="shared" si="5"/>
        <v>43.59</v>
      </c>
      <c r="S11" s="397">
        <f t="shared" si="2"/>
        <v>-180.3934005304196</v>
      </c>
      <c r="T11" s="398">
        <f t="shared" si="4"/>
        <v>-0.80538736398869892</v>
      </c>
      <c r="U11" s="401"/>
      <c r="V11" s="394" t="s">
        <v>496</v>
      </c>
      <c r="W11" s="397">
        <f t="shared" si="3"/>
        <v>6027.8003439181484</v>
      </c>
      <c r="X11" s="397">
        <f t="shared" si="0"/>
        <v>1664.18977181845</v>
      </c>
      <c r="Y11" s="398">
        <f t="shared" si="1"/>
        <v>0.38137907687249667</v>
      </c>
    </row>
    <row r="12" spans="1:27" s="392" customFormat="1" ht="12.75" x14ac:dyDescent="0.2">
      <c r="A12" s="383" t="s">
        <v>498</v>
      </c>
      <c r="B12" s="444">
        <v>13.52</v>
      </c>
      <c r="C12" s="444">
        <v>1.0000000000000018</v>
      </c>
      <c r="D12" s="385">
        <v>91810.340150361168</v>
      </c>
      <c r="E12" s="385">
        <v>10903.816300587803</v>
      </c>
      <c r="F12" s="385">
        <v>80906.523849773366</v>
      </c>
      <c r="G12" s="385">
        <v>16335.391638938854</v>
      </c>
      <c r="H12" s="387">
        <v>0.25298289002586061</v>
      </c>
      <c r="I12" s="388"/>
      <c r="J12" s="383" t="s">
        <v>498</v>
      </c>
      <c r="K12" s="389">
        <v>68448</v>
      </c>
      <c r="L12" s="390">
        <v>12.5</v>
      </c>
      <c r="M12" s="386">
        <v>37031</v>
      </c>
      <c r="N12" s="386">
        <v>477.25</v>
      </c>
      <c r="O12" s="386">
        <v>313.48</v>
      </c>
      <c r="P12" s="386">
        <v>319.27999999999997</v>
      </c>
      <c r="Q12" s="386">
        <v>1062.5</v>
      </c>
      <c r="R12" s="386">
        <f t="shared" si="5"/>
        <v>39203.51</v>
      </c>
      <c r="S12" s="386">
        <f t="shared" si="2"/>
        <v>-11464.495031829152</v>
      </c>
      <c r="T12" s="387">
        <f t="shared" si="4"/>
        <v>-0.22626695139521019</v>
      </c>
      <c r="U12" s="401"/>
      <c r="V12" s="383" t="s">
        <v>498</v>
      </c>
      <c r="W12" s="386">
        <f t="shared" si="3"/>
        <v>120110.03384977338</v>
      </c>
      <c r="X12" s="386">
        <f t="shared" si="0"/>
        <v>4870.8966071097093</v>
      </c>
      <c r="Y12" s="387">
        <f t="shared" si="1"/>
        <v>4.2267728860663607E-2</v>
      </c>
    </row>
    <row r="13" spans="1:27" s="392" customFormat="1" ht="12.75" x14ac:dyDescent="0.2">
      <c r="A13" s="394" t="s">
        <v>521</v>
      </c>
      <c r="B13" s="445">
        <v>5.2799999999999994</v>
      </c>
      <c r="C13" s="445">
        <v>-9.9999999999999645E-2</v>
      </c>
      <c r="D13" s="396">
        <v>35854.925739194288</v>
      </c>
      <c r="E13" s="396">
        <v>4258.2951233064769</v>
      </c>
      <c r="F13" s="396">
        <v>31596.630615887811</v>
      </c>
      <c r="G13" s="396">
        <v>7057.241152291379</v>
      </c>
      <c r="H13" s="398">
        <v>0.28758829402665537</v>
      </c>
      <c r="I13" s="388"/>
      <c r="J13" s="394" t="s">
        <v>521</v>
      </c>
      <c r="K13" s="399">
        <v>2494</v>
      </c>
      <c r="L13" s="400">
        <v>3.25</v>
      </c>
      <c r="M13" s="397">
        <v>3095.51</v>
      </c>
      <c r="N13" s="397">
        <v>0</v>
      </c>
      <c r="O13" s="397">
        <v>237.57</v>
      </c>
      <c r="P13" s="397">
        <v>18.43</v>
      </c>
      <c r="Q13" s="397">
        <v>276.25</v>
      </c>
      <c r="R13" s="397">
        <f t="shared" si="5"/>
        <v>3627.76</v>
      </c>
      <c r="S13" s="397">
        <f t="shared" si="2"/>
        <v>931.3656057876974</v>
      </c>
      <c r="T13" s="398">
        <f t="shared" si="4"/>
        <v>0.34541149016881006</v>
      </c>
      <c r="U13" s="401"/>
      <c r="V13" s="394" t="s">
        <v>521</v>
      </c>
      <c r="W13" s="397">
        <f t="shared" si="3"/>
        <v>35224.390615887809</v>
      </c>
      <c r="X13" s="397">
        <f t="shared" si="0"/>
        <v>7988.6067580790732</v>
      </c>
      <c r="Y13" s="398">
        <f t="shared" si="1"/>
        <v>0.29331290040285257</v>
      </c>
    </row>
    <row r="14" spans="1:27" s="409" customFormat="1" ht="15" x14ac:dyDescent="0.25">
      <c r="A14" s="402" t="s">
        <v>1213</v>
      </c>
      <c r="B14" s="403">
        <f t="shared" ref="B14:F14" si="6">SUM(B4:B13)</f>
        <v>163.34000000000003</v>
      </c>
      <c r="C14" s="403">
        <f t="shared" si="6"/>
        <v>-6.9999999999999893</v>
      </c>
      <c r="D14" s="404">
        <f t="shared" si="6"/>
        <v>1109193.8579999995</v>
      </c>
      <c r="E14" s="404">
        <f t="shared" si="6"/>
        <v>131732.94042440911</v>
      </c>
      <c r="F14" s="404">
        <f t="shared" si="6"/>
        <v>977460.91757559043</v>
      </c>
      <c r="G14" s="404">
        <f>SUM(G4:G13)</f>
        <v>104880.87427730807</v>
      </c>
      <c r="H14" s="405">
        <f>(F14-C29)/C29</f>
        <v>0.12019627893490076</v>
      </c>
      <c r="I14" s="406"/>
      <c r="J14" s="402" t="s">
        <v>1213</v>
      </c>
      <c r="K14" s="407">
        <f t="shared" ref="K14:S14" si="7">SUM(K4:K13)</f>
        <v>1245333</v>
      </c>
      <c r="L14" s="407">
        <f t="shared" si="7"/>
        <v>242.75200000000001</v>
      </c>
      <c r="M14" s="492">
        <f t="shared" si="7"/>
        <v>558220.32000000007</v>
      </c>
      <c r="N14" s="492">
        <f t="shared" si="7"/>
        <v>40536.759999999995</v>
      </c>
      <c r="O14" s="492">
        <f t="shared" si="7"/>
        <v>13995.319999999998</v>
      </c>
      <c r="P14" s="492">
        <f t="shared" si="7"/>
        <v>2515.8599999999992</v>
      </c>
      <c r="Q14" s="492">
        <f t="shared" si="7"/>
        <v>20633.919999999998</v>
      </c>
      <c r="R14" s="492">
        <f>SUM(R4:R13)</f>
        <v>635902.18000000005</v>
      </c>
      <c r="S14" s="492">
        <f t="shared" si="7"/>
        <v>-78061.809553636223</v>
      </c>
      <c r="T14" s="405">
        <f>(R14-R29)/R29</f>
        <v>-0.10933577980934271</v>
      </c>
      <c r="U14" s="408"/>
      <c r="V14" s="402" t="s">
        <v>1213</v>
      </c>
      <c r="W14" s="492">
        <f>SUM(W4:W13)</f>
        <v>1613363.0975755905</v>
      </c>
      <c r="X14" s="492">
        <f>SUM(X4:X13)</f>
        <v>26819.06472367184</v>
      </c>
      <c r="Y14" s="405">
        <f>(W14-W29)/W29</f>
        <v>1.6904078404595443E-2</v>
      </c>
    </row>
    <row r="15" spans="1:27" ht="43.5" customHeight="1" x14ac:dyDescent="0.25">
      <c r="D15" s="435"/>
      <c r="E15" s="496"/>
      <c r="F15" s="435"/>
      <c r="K15" s="455"/>
      <c r="L15" s="455"/>
      <c r="M15" s="435"/>
      <c r="N15" s="435"/>
      <c r="O15" s="435"/>
      <c r="P15" s="435"/>
      <c r="Q15" s="435"/>
      <c r="R15" s="435"/>
      <c r="W15" s="435"/>
      <c r="Y15" s="460"/>
      <c r="Z15" s="461"/>
    </row>
    <row r="16" spans="1:27" ht="21.75" customHeight="1" x14ac:dyDescent="0.3">
      <c r="B16" s="378" t="s">
        <v>1198</v>
      </c>
      <c r="C16" s="377"/>
      <c r="D16" s="378"/>
      <c r="E16" s="378"/>
      <c r="F16" s="378"/>
      <c r="H16" s="378"/>
      <c r="I16" s="377"/>
      <c r="J16" s="378"/>
      <c r="K16" s="378"/>
      <c r="L16" s="457"/>
      <c r="M16" s="377"/>
      <c r="N16" s="377"/>
      <c r="T16" s="377"/>
    </row>
    <row r="17" spans="1:27" s="381" customFormat="1" ht="18.75" customHeight="1" x14ac:dyDescent="0.25">
      <c r="A17" s="515" t="s">
        <v>1470</v>
      </c>
      <c r="B17" s="515"/>
      <c r="C17" s="515"/>
      <c r="D17" s="515"/>
      <c r="E17" s="515"/>
      <c r="F17" s="416"/>
      <c r="G17" s="416"/>
      <c r="H17" s="416"/>
      <c r="I17" s="379"/>
      <c r="J17" s="515" t="s">
        <v>1471</v>
      </c>
      <c r="K17" s="515"/>
      <c r="L17" s="515"/>
      <c r="M17" s="515"/>
      <c r="N17" s="515"/>
      <c r="O17" s="515"/>
      <c r="P17" s="515"/>
      <c r="Q17" s="515"/>
      <c r="R17" s="515"/>
      <c r="S17" s="459"/>
      <c r="T17" s="459"/>
      <c r="U17" s="380"/>
      <c r="V17" s="515" t="s">
        <v>1472</v>
      </c>
      <c r="W17" s="515"/>
      <c r="X17" s="515"/>
      <c r="Y17" s="515"/>
    </row>
    <row r="18" spans="1:27" s="415" customFormat="1" ht="58.5" customHeight="1" x14ac:dyDescent="0.2">
      <c r="A18" s="382" t="s">
        <v>1199</v>
      </c>
      <c r="B18" s="410" t="s">
        <v>1200</v>
      </c>
      <c r="C18" s="410" t="s">
        <v>1201</v>
      </c>
      <c r="D18" s="411" t="s">
        <v>1202</v>
      </c>
      <c r="E18" s="411" t="s">
        <v>1203</v>
      </c>
      <c r="F18" s="475"/>
      <c r="G18" s="475"/>
      <c r="H18" s="475"/>
      <c r="I18" s="412"/>
      <c r="J18" s="413" t="s">
        <v>1199</v>
      </c>
      <c r="K18" s="413" t="s">
        <v>1204</v>
      </c>
      <c r="L18" s="476" t="s">
        <v>1205</v>
      </c>
      <c r="M18" s="413" t="s">
        <v>1206</v>
      </c>
      <c r="N18" s="413" t="s">
        <v>1207</v>
      </c>
      <c r="O18" s="413" t="s">
        <v>1208</v>
      </c>
      <c r="P18" s="413" t="s">
        <v>1209</v>
      </c>
      <c r="Q18" s="413" t="s">
        <v>1210</v>
      </c>
      <c r="R18" s="413" t="s">
        <v>1211</v>
      </c>
      <c r="S18" s="477" t="s">
        <v>1202</v>
      </c>
      <c r="T18" s="477" t="s">
        <v>1203</v>
      </c>
      <c r="U18" s="414"/>
      <c r="V18" s="413" t="s">
        <v>1199</v>
      </c>
      <c r="W18" s="413" t="s">
        <v>1212</v>
      </c>
      <c r="X18" s="413" t="s">
        <v>1202</v>
      </c>
      <c r="Y18" s="413" t="s">
        <v>1203</v>
      </c>
    </row>
    <row r="19" spans="1:27" s="392" customFormat="1" ht="12.75" x14ac:dyDescent="0.2">
      <c r="A19" s="383" t="s">
        <v>11</v>
      </c>
      <c r="B19" s="384">
        <v>16.899999999999999</v>
      </c>
      <c r="C19" s="385">
        <v>86354.284703846613</v>
      </c>
      <c r="D19" s="386">
        <v>-4541.0242590802955</v>
      </c>
      <c r="E19" s="387">
        <v>-4.9958840680462663E-2</v>
      </c>
      <c r="F19" s="417"/>
      <c r="G19" s="417"/>
      <c r="H19" s="417"/>
      <c r="I19" s="388"/>
      <c r="J19" s="383" t="s">
        <v>11</v>
      </c>
      <c r="K19" s="389">
        <v>98714</v>
      </c>
      <c r="L19" s="390">
        <v>13.75</v>
      </c>
      <c r="M19" s="385">
        <v>59794.180652805771</v>
      </c>
      <c r="N19" s="385">
        <v>0</v>
      </c>
      <c r="O19" s="385">
        <v>7.7847625636682443</v>
      </c>
      <c r="P19" s="385">
        <v>50.772766492113284</v>
      </c>
      <c r="Q19" s="385">
        <v>1168.75</v>
      </c>
      <c r="R19" s="385">
        <v>61021.488181861554</v>
      </c>
      <c r="S19" s="385">
        <v>15056.254036697552</v>
      </c>
      <c r="T19" s="387">
        <v>0.32755743153941091</v>
      </c>
      <c r="U19" s="391"/>
      <c r="V19" s="383" t="s">
        <v>11</v>
      </c>
      <c r="W19" s="385">
        <v>147375.77288570817</v>
      </c>
      <c r="X19" s="385">
        <v>10515.229777617264</v>
      </c>
      <c r="Y19" s="387">
        <v>7.6831711600855293E-2</v>
      </c>
      <c r="AA19" s="393"/>
    </row>
    <row r="20" spans="1:27" s="392" customFormat="1" ht="15" x14ac:dyDescent="0.2">
      <c r="A20" s="394" t="s">
        <v>40</v>
      </c>
      <c r="B20" s="395">
        <v>10.2134</v>
      </c>
      <c r="C20" s="396">
        <v>42830.376030400635</v>
      </c>
      <c r="D20" s="397">
        <v>7676.0874711728829</v>
      </c>
      <c r="E20" s="398">
        <v>0.21835422606377747</v>
      </c>
      <c r="F20" s="417"/>
      <c r="G20" s="417"/>
      <c r="H20" s="436"/>
      <c r="I20" s="388"/>
      <c r="J20" s="394" t="s">
        <v>40</v>
      </c>
      <c r="K20" s="399">
        <v>699</v>
      </c>
      <c r="L20" s="400">
        <v>14</v>
      </c>
      <c r="M20" s="396">
        <v>918.86265949367566</v>
      </c>
      <c r="N20" s="396">
        <v>0</v>
      </c>
      <c r="O20" s="396">
        <v>0</v>
      </c>
      <c r="P20" s="396">
        <v>332.06692670746196</v>
      </c>
      <c r="Q20" s="396">
        <v>1190</v>
      </c>
      <c r="R20" s="396">
        <v>2440.9295862011377</v>
      </c>
      <c r="S20" s="396">
        <v>-929.14188155435386</v>
      </c>
      <c r="T20" s="398">
        <v>-0.27570391027142627</v>
      </c>
      <c r="U20" s="401"/>
      <c r="V20" s="394" t="s">
        <v>40</v>
      </c>
      <c r="W20" s="396">
        <v>45271.30561660177</v>
      </c>
      <c r="X20" s="396">
        <v>6746.9455896185245</v>
      </c>
      <c r="Y20" s="398">
        <v>0.17513452747541625</v>
      </c>
    </row>
    <row r="21" spans="1:27" s="392" customFormat="1" ht="12.75" x14ac:dyDescent="0.2">
      <c r="A21" s="383" t="s">
        <v>66</v>
      </c>
      <c r="B21" s="384">
        <v>10.725999999999999</v>
      </c>
      <c r="C21" s="385">
        <v>76330.230416078703</v>
      </c>
      <c r="D21" s="386">
        <v>-7341.4711772467126</v>
      </c>
      <c r="E21" s="387">
        <v>-8.7741387320278308E-2</v>
      </c>
      <c r="F21" s="417"/>
      <c r="G21" s="417"/>
      <c r="H21" s="417"/>
      <c r="I21" s="388"/>
      <c r="J21" s="383" t="s">
        <v>66</v>
      </c>
      <c r="K21" s="389">
        <v>143839</v>
      </c>
      <c r="L21" s="390">
        <v>9.75</v>
      </c>
      <c r="M21" s="385">
        <v>99596.664479779225</v>
      </c>
      <c r="N21" s="385">
        <v>3099.579640475707</v>
      </c>
      <c r="O21" s="385">
        <v>1773.2077662336628</v>
      </c>
      <c r="P21" s="385">
        <v>412.93603553095647</v>
      </c>
      <c r="Q21" s="385">
        <v>828.75</v>
      </c>
      <c r="R21" s="385">
        <v>105711.13792201957</v>
      </c>
      <c r="S21" s="385">
        <v>35667.763720132891</v>
      </c>
      <c r="T21" s="387">
        <v>0.50922395053852432</v>
      </c>
      <c r="U21" s="401"/>
      <c r="V21" s="383" t="s">
        <v>66</v>
      </c>
      <c r="W21" s="385">
        <v>182041.36833809828</v>
      </c>
      <c r="X21" s="385">
        <v>28326.292542886193</v>
      </c>
      <c r="Y21" s="387">
        <v>0.18427790765704777</v>
      </c>
    </row>
    <row r="22" spans="1:27" s="392" customFormat="1" ht="12.75" x14ac:dyDescent="0.2">
      <c r="A22" s="394" t="s">
        <v>135</v>
      </c>
      <c r="B22" s="395">
        <v>15.000000000000004</v>
      </c>
      <c r="C22" s="396">
        <v>74544.919382403794</v>
      </c>
      <c r="D22" s="397">
        <v>-7384.3090701675537</v>
      </c>
      <c r="E22" s="398">
        <v>-9.0130338215528474E-2</v>
      </c>
      <c r="F22" s="417"/>
      <c r="G22" s="417"/>
      <c r="H22" s="417"/>
      <c r="I22" s="388"/>
      <c r="J22" s="394" t="s">
        <v>135</v>
      </c>
      <c r="K22" s="399">
        <v>96181</v>
      </c>
      <c r="L22" s="400">
        <v>5.25</v>
      </c>
      <c r="M22" s="396">
        <v>10537.843251861834</v>
      </c>
      <c r="N22" s="396">
        <v>36409.322661322702</v>
      </c>
      <c r="O22" s="396">
        <v>68.558045956445156</v>
      </c>
      <c r="P22" s="396">
        <v>109.68576415810799</v>
      </c>
      <c r="Q22" s="396">
        <v>446.25</v>
      </c>
      <c r="R22" s="396">
        <v>47571.65972329909</v>
      </c>
      <c r="S22" s="396">
        <v>-36005.140122343917</v>
      </c>
      <c r="T22" s="398">
        <v>-0.43080304808082365</v>
      </c>
      <c r="U22" s="401"/>
      <c r="V22" s="394" t="s">
        <v>135</v>
      </c>
      <c r="W22" s="396">
        <v>122116.57910570288</v>
      </c>
      <c r="X22" s="396">
        <v>-43389.449192511485</v>
      </c>
      <c r="Y22" s="398">
        <v>-0.26216234924283788</v>
      </c>
    </row>
    <row r="23" spans="1:27" s="392" customFormat="1" ht="12.75" x14ac:dyDescent="0.2">
      <c r="A23" s="383" t="s">
        <v>168</v>
      </c>
      <c r="B23" s="384">
        <v>10.84</v>
      </c>
      <c r="C23" s="385">
        <v>75198.601043524468</v>
      </c>
      <c r="D23" s="386">
        <v>-2611.5763354326773</v>
      </c>
      <c r="E23" s="387">
        <v>-3.3563428633680864E-2</v>
      </c>
      <c r="F23" s="417"/>
      <c r="G23" s="417"/>
      <c r="H23" s="417"/>
      <c r="I23" s="388"/>
      <c r="J23" s="383" t="s">
        <v>168</v>
      </c>
      <c r="K23" s="389">
        <v>667520</v>
      </c>
      <c r="L23" s="390">
        <v>5</v>
      </c>
      <c r="M23" s="385">
        <v>59288.076294537939</v>
      </c>
      <c r="N23" s="385">
        <v>193345.55039980271</v>
      </c>
      <c r="O23" s="385">
        <v>1012.8011642193409</v>
      </c>
      <c r="P23" s="385">
        <v>78.037208895462811</v>
      </c>
      <c r="Q23" s="385">
        <v>425</v>
      </c>
      <c r="R23" s="385">
        <v>254149.46506745546</v>
      </c>
      <c r="S23" s="385">
        <v>-108736.00250627895</v>
      </c>
      <c r="T23" s="387">
        <v>-0.29964275845294069</v>
      </c>
      <c r="U23" s="401"/>
      <c r="V23" s="383" t="s">
        <v>168</v>
      </c>
      <c r="W23" s="385">
        <v>329348.06611097994</v>
      </c>
      <c r="X23" s="385">
        <v>-111347.57884171163</v>
      </c>
      <c r="Y23" s="387">
        <v>-0.2526632157975256</v>
      </c>
    </row>
    <row r="24" spans="1:27" s="392" customFormat="1" ht="12.75" x14ac:dyDescent="0.2">
      <c r="A24" s="394" t="s">
        <v>200</v>
      </c>
      <c r="B24" s="395">
        <v>4.6666000000000007</v>
      </c>
      <c r="C24" s="396">
        <v>39061.892855530365</v>
      </c>
      <c r="D24" s="397">
        <v>-7657.7855611620253</v>
      </c>
      <c r="E24" s="398">
        <v>-0.16390920958107427</v>
      </c>
      <c r="F24" s="417"/>
      <c r="G24" s="417"/>
      <c r="H24" s="417"/>
      <c r="I24" s="388"/>
      <c r="J24" s="394" t="s">
        <v>200</v>
      </c>
      <c r="K24" s="399">
        <v>151850</v>
      </c>
      <c r="L24" s="400">
        <v>8.25</v>
      </c>
      <c r="M24" s="396">
        <v>58784.768289337131</v>
      </c>
      <c r="N24" s="396">
        <v>8052.5726146028392</v>
      </c>
      <c r="O24" s="396">
        <v>2108.9597175336676</v>
      </c>
      <c r="P24" s="396">
        <v>172.5681613048163</v>
      </c>
      <c r="Q24" s="396">
        <v>701.25</v>
      </c>
      <c r="R24" s="396">
        <v>69820.11878277846</v>
      </c>
      <c r="S24" s="396">
        <v>-2196.855988441006</v>
      </c>
      <c r="T24" s="398">
        <v>-3.0504696919301136E-2</v>
      </c>
      <c r="U24" s="401"/>
      <c r="V24" s="394" t="s">
        <v>200</v>
      </c>
      <c r="W24" s="396">
        <v>108882.01163830882</v>
      </c>
      <c r="X24" s="396">
        <v>-9854.6415496030386</v>
      </c>
      <c r="Y24" s="398">
        <v>-8.2995783399816295E-2</v>
      </c>
    </row>
    <row r="25" spans="1:27" s="392" customFormat="1" ht="12.75" x14ac:dyDescent="0.2">
      <c r="A25" s="383" t="s">
        <v>789</v>
      </c>
      <c r="B25" s="384">
        <v>83.094000000000008</v>
      </c>
      <c r="C25" s="385">
        <v>385009.59002049756</v>
      </c>
      <c r="D25" s="386">
        <v>-25730.778328150685</v>
      </c>
      <c r="E25" s="387">
        <v>-6.2644873284794012E-2</v>
      </c>
      <c r="F25" s="417"/>
      <c r="G25" s="417"/>
      <c r="H25" s="417"/>
      <c r="I25" s="388"/>
      <c r="J25" s="383" t="s">
        <v>789</v>
      </c>
      <c r="K25" s="389">
        <v>194943</v>
      </c>
      <c r="L25" s="390">
        <v>189.75</v>
      </c>
      <c r="M25" s="385">
        <v>97152.391222231498</v>
      </c>
      <c r="N25" s="385">
        <v>6061.6758714746375</v>
      </c>
      <c r="O25" s="385">
        <v>24.432542475317991</v>
      </c>
      <c r="P25" s="385">
        <v>293.55782726770281</v>
      </c>
      <c r="Q25" s="385">
        <v>16128.75</v>
      </c>
      <c r="R25" s="385">
        <v>119660.80746344916</v>
      </c>
      <c r="S25" s="385">
        <v>5196.215603272416</v>
      </c>
      <c r="T25" s="387">
        <v>4.5395833932818361E-2</v>
      </c>
      <c r="U25" s="401"/>
      <c r="V25" s="383" t="s">
        <v>789</v>
      </c>
      <c r="W25" s="385">
        <v>504670.39748394676</v>
      </c>
      <c r="X25" s="385">
        <v>-20534.562724878197</v>
      </c>
      <c r="Y25" s="387">
        <v>-3.9098188860808777E-2</v>
      </c>
    </row>
    <row r="26" spans="1:27" s="392" customFormat="1" ht="12.75" x14ac:dyDescent="0.2">
      <c r="A26" s="394" t="s">
        <v>496</v>
      </c>
      <c r="B26" s="395">
        <v>1</v>
      </c>
      <c r="C26" s="396">
        <v>4139.6271715692792</v>
      </c>
      <c r="D26" s="397">
        <v>-45.310206693403416</v>
      </c>
      <c r="E26" s="398">
        <v>-1.0826973643322068E-2</v>
      </c>
      <c r="F26" s="417"/>
      <c r="G26" s="417"/>
      <c r="H26" s="417"/>
      <c r="I26" s="388"/>
      <c r="J26" s="394" t="s">
        <v>496</v>
      </c>
      <c r="K26" s="399">
        <v>67</v>
      </c>
      <c r="L26" s="400">
        <v>0.75</v>
      </c>
      <c r="M26" s="396">
        <v>160.2334005304196</v>
      </c>
      <c r="N26" s="396">
        <v>0</v>
      </c>
      <c r="O26" s="396">
        <v>0</v>
      </c>
      <c r="P26" s="396">
        <v>0</v>
      </c>
      <c r="Q26" s="396">
        <v>63.75</v>
      </c>
      <c r="R26" s="396">
        <v>223.9834005304196</v>
      </c>
      <c r="S26" s="396">
        <v>-66.564030638589202</v>
      </c>
      <c r="T26" s="398">
        <v>-0.22909867201637557</v>
      </c>
      <c r="U26" s="401"/>
      <c r="V26" s="394" t="s">
        <v>496</v>
      </c>
      <c r="W26" s="396">
        <v>4363.6105720996984</v>
      </c>
      <c r="X26" s="396">
        <v>-111.87423733199284</v>
      </c>
      <c r="Y26" s="398">
        <v>-2.499712145067004E-2</v>
      </c>
    </row>
    <row r="27" spans="1:27" s="392" customFormat="1" ht="12.75" x14ac:dyDescent="0.2">
      <c r="A27" s="383" t="s">
        <v>498</v>
      </c>
      <c r="B27" s="384">
        <v>12.519999999999998</v>
      </c>
      <c r="C27" s="385">
        <v>64571.132210834512</v>
      </c>
      <c r="D27" s="386">
        <v>5581.1460166795368</v>
      </c>
      <c r="E27" s="387">
        <v>9.4611753227237486E-2</v>
      </c>
      <c r="F27" s="417"/>
      <c r="G27" s="417"/>
      <c r="H27" s="417"/>
      <c r="I27" s="388"/>
      <c r="J27" s="383" t="s">
        <v>498</v>
      </c>
      <c r="K27" s="389">
        <v>55620</v>
      </c>
      <c r="L27" s="390">
        <v>6.5</v>
      </c>
      <c r="M27" s="385">
        <v>49255.756802213924</v>
      </c>
      <c r="N27" s="385">
        <v>0</v>
      </c>
      <c r="O27" s="385">
        <v>0</v>
      </c>
      <c r="P27" s="385">
        <v>859.74822961522727</v>
      </c>
      <c r="Q27" s="385">
        <v>552.5</v>
      </c>
      <c r="R27" s="385">
        <v>50668.005031829154</v>
      </c>
      <c r="S27" s="385">
        <v>7340.949606765309</v>
      </c>
      <c r="T27" s="387">
        <v>0.16943107568114851</v>
      </c>
      <c r="U27" s="401"/>
      <c r="V27" s="383" t="s">
        <v>498</v>
      </c>
      <c r="W27" s="385">
        <v>115239.13724266367</v>
      </c>
      <c r="X27" s="385">
        <v>12922.095623444839</v>
      </c>
      <c r="Y27" s="387">
        <v>0.12629465648093566</v>
      </c>
    </row>
    <row r="28" spans="1:27" s="392" customFormat="1" ht="12.75" x14ac:dyDescent="0.2">
      <c r="A28" s="394" t="s">
        <v>521</v>
      </c>
      <c r="B28" s="395">
        <v>5.379999999999999</v>
      </c>
      <c r="C28" s="396">
        <v>24539.389463596432</v>
      </c>
      <c r="D28" s="397">
        <v>2828.3841013955353</v>
      </c>
      <c r="E28" s="398">
        <v>0.1302742113600959</v>
      </c>
      <c r="F28" s="417"/>
      <c r="G28" s="417"/>
      <c r="H28" s="417"/>
      <c r="I28" s="388"/>
      <c r="J28" s="394" t="s">
        <v>521</v>
      </c>
      <c r="K28" s="399">
        <v>2497</v>
      </c>
      <c r="L28" s="400">
        <v>4.25</v>
      </c>
      <c r="M28" s="396">
        <v>2317.3235678869496</v>
      </c>
      <c r="N28" s="396">
        <v>0</v>
      </c>
      <c r="O28" s="396">
        <v>0</v>
      </c>
      <c r="P28" s="396">
        <v>17.820826325353181</v>
      </c>
      <c r="Q28" s="396">
        <v>361.25</v>
      </c>
      <c r="R28" s="396">
        <v>2696.3943942123028</v>
      </c>
      <c r="S28" s="396">
        <v>-464.56168810679037</v>
      </c>
      <c r="T28" s="398">
        <v>-0.14696872591977178</v>
      </c>
      <c r="U28" s="401"/>
      <c r="V28" s="394" t="s">
        <v>521</v>
      </c>
      <c r="W28" s="396">
        <v>27235.783857808736</v>
      </c>
      <c r="X28" s="396">
        <v>2363.8224132887444</v>
      </c>
      <c r="Y28" s="398">
        <v>9.5039646091505281E-2</v>
      </c>
    </row>
    <row r="29" spans="1:27" s="409" customFormat="1" ht="15" x14ac:dyDescent="0.25">
      <c r="A29" s="402" t="s">
        <v>1520</v>
      </c>
      <c r="B29" s="403">
        <f>SUM(B19:B28)</f>
        <v>170.34</v>
      </c>
      <c r="C29" s="403">
        <f>SUM(C19:C28)</f>
        <v>872580.04329828231</v>
      </c>
      <c r="D29" s="403">
        <f t="shared" ref="D29" si="8">SUM(D19:D28)</f>
        <v>-39226.637348685399</v>
      </c>
      <c r="E29" s="405">
        <v>-4.2000000000000003E-2</v>
      </c>
      <c r="F29" s="418"/>
      <c r="G29" s="418"/>
      <c r="H29" s="418"/>
      <c r="I29" s="406"/>
      <c r="J29" s="402" t="s">
        <v>1213</v>
      </c>
      <c r="K29" s="407">
        <f>SUM(K19:K28)</f>
        <v>1411930</v>
      </c>
      <c r="L29" s="407">
        <f t="shared" ref="L29:Y29" si="9">SUM(L19:L28)</f>
        <v>257.25</v>
      </c>
      <c r="M29" s="407">
        <f t="shared" si="9"/>
        <v>437806.10062067833</v>
      </c>
      <c r="N29" s="407">
        <f t="shared" si="9"/>
        <v>246968.70118767858</v>
      </c>
      <c r="O29" s="407">
        <f t="shared" si="9"/>
        <v>4995.7439989821023</v>
      </c>
      <c r="P29" s="407">
        <f t="shared" si="9"/>
        <v>2327.1937462972023</v>
      </c>
      <c r="Q29" s="407">
        <f t="shared" si="9"/>
        <v>21866.25</v>
      </c>
      <c r="R29" s="407">
        <f t="shared" si="9"/>
        <v>713963.98955363629</v>
      </c>
      <c r="S29" s="407">
        <f t="shared" si="9"/>
        <v>-85137.083250495431</v>
      </c>
      <c r="T29" s="407"/>
      <c r="U29" s="407"/>
      <c r="V29" s="407"/>
      <c r="W29" s="407">
        <f t="shared" si="9"/>
        <v>1586544.0328519186</v>
      </c>
      <c r="X29" s="407">
        <f t="shared" si="9"/>
        <v>-124363.72059918079</v>
      </c>
      <c r="Y29" s="407">
        <f t="shared" si="9"/>
        <v>-4.3382094458983556E-3</v>
      </c>
    </row>
    <row r="30" spans="1:27" s="392" customFormat="1" ht="12.75" x14ac:dyDescent="0.2">
      <c r="A30" s="383"/>
      <c r="B30" s="384"/>
      <c r="C30" s="385"/>
      <c r="D30" s="386"/>
      <c r="E30" s="387"/>
      <c r="F30" s="417"/>
      <c r="G30" s="417"/>
      <c r="H30" s="417"/>
      <c r="I30" s="388"/>
      <c r="J30" s="383"/>
      <c r="K30" s="389"/>
      <c r="L30" s="390"/>
      <c r="M30" s="385"/>
      <c r="N30" s="385"/>
      <c r="O30" s="385"/>
      <c r="P30" s="385"/>
      <c r="Q30" s="385"/>
      <c r="R30" s="385"/>
      <c r="S30" s="385"/>
      <c r="T30" s="387"/>
      <c r="U30" s="401"/>
      <c r="V30" s="383"/>
      <c r="W30" s="385"/>
      <c r="X30" s="385"/>
      <c r="Y30" s="387"/>
    </row>
    <row r="31" spans="1:27" x14ac:dyDescent="0.25">
      <c r="A31" s="16" t="s">
        <v>1521</v>
      </c>
      <c r="W31" s="454"/>
    </row>
  </sheetData>
  <mergeCells count="5">
    <mergeCell ref="V2:Y2"/>
    <mergeCell ref="A17:E17"/>
    <mergeCell ref="J17:R17"/>
    <mergeCell ref="V17:Y17"/>
    <mergeCell ref="J2:T2"/>
  </mergeCells>
  <pageMargins left="0.25" right="0.25" top="0.75" bottom="0.75" header="0.3" footer="0.3"/>
  <pageSetup paperSize="5" scale="62" fitToHeight="0" orientation="landscape" r:id="rId1"/>
  <headerFooter>
    <oddHeader>&amp;R&amp;A</oddHeader>
    <oddFooter>&amp;L&amp;Z&amp;F&amp;RPrinted &amp;D</oddFooter>
  </headerFooter>
  <colBreaks count="1" manualBreakCount="1">
    <brk id="21" max="1048575" man="1"/>
  </colBreaks>
  <ignoredErrors>
    <ignoredError sqref="R4 R8:R13 R5:R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1"/>
  <sheetViews>
    <sheetView zoomScale="80" zoomScaleNormal="80" workbookViewId="0">
      <pane xSplit="6" ySplit="1" topLeftCell="G2" activePane="bottomRight" state="frozen"/>
      <selection pane="topRight" activeCell="F1" sqref="F1"/>
      <selection pane="bottomLeft" activeCell="A3" sqref="A3"/>
      <selection pane="bottomRight" activeCell="H26" sqref="A1:XFD1048576"/>
    </sheetView>
  </sheetViews>
  <sheetFormatPr defaultColWidth="20.88671875" defaultRowHeight="18" customHeight="1" outlineLevelCol="1" x14ac:dyDescent="0.2"/>
  <cols>
    <col min="1" max="1" width="9" style="269" customWidth="1"/>
    <col min="2" max="2" width="16.21875" style="311" customWidth="1"/>
    <col min="3" max="3" width="18.5546875" style="269" customWidth="1" outlineLevel="1"/>
    <col min="4" max="4" width="27.88671875" style="269" customWidth="1" outlineLevel="1"/>
    <col min="5" max="5" width="33.77734375" style="269" customWidth="1" outlineLevel="1"/>
    <col min="6" max="6" width="9.88671875" style="269" customWidth="1" outlineLevel="1"/>
    <col min="7" max="7" width="28.5546875" style="269" customWidth="1" outlineLevel="1"/>
    <col min="8" max="8" width="48.5546875" style="269" customWidth="1" outlineLevel="1"/>
    <col min="9" max="9" width="15.44140625" style="269" customWidth="1" outlineLevel="1"/>
    <col min="10" max="10" width="24.44140625" style="22" bestFit="1" customWidth="1"/>
    <col min="11" max="11" width="16.77734375" style="22" customWidth="1" outlineLevel="1"/>
    <col min="12" max="12" width="12.6640625" style="22" customWidth="1" outlineLevel="1"/>
    <col min="13" max="13" width="11.109375" style="22" customWidth="1" outlineLevel="1"/>
    <col min="14" max="14" width="13.33203125" style="22" customWidth="1" outlineLevel="1"/>
    <col min="15" max="15" width="14.44140625" style="22" customWidth="1" outlineLevel="1"/>
    <col min="16" max="16" width="16.109375" style="22" customWidth="1" outlineLevel="1"/>
    <col min="17" max="17" width="16.21875" style="22" customWidth="1" outlineLevel="1"/>
    <col min="18" max="18" width="14.88671875" style="22" customWidth="1" outlineLevel="1"/>
    <col min="19" max="19" width="14.6640625" style="22" customWidth="1"/>
    <col min="20" max="20" width="16.21875" style="305" customWidth="1" outlineLevel="1"/>
    <col min="21" max="21" width="14.5546875" style="305" customWidth="1" outlineLevel="1"/>
    <col min="22" max="22" width="16.33203125" style="305" customWidth="1"/>
    <col min="23" max="23" width="14.6640625" style="305" customWidth="1" outlineLevel="1"/>
    <col min="24" max="24" width="13.21875" style="363" customWidth="1" outlineLevel="1"/>
    <col min="25" max="25" width="12.6640625" style="305" customWidth="1" outlineLevel="1"/>
    <col min="26" max="26" width="11.21875" style="363" customWidth="1" outlineLevel="1"/>
    <col min="27" max="27" width="11.44140625" style="305" customWidth="1" outlineLevel="1"/>
    <col min="28" max="28" width="12.88671875" style="333" customWidth="1" outlineLevel="1"/>
    <col min="29" max="29" width="10.6640625" style="305" customWidth="1" outlineLevel="1"/>
    <col min="30" max="30" width="13.6640625" style="305" customWidth="1" outlineLevel="1"/>
    <col min="31" max="31" width="15.77734375" style="305" customWidth="1" outlineLevel="1"/>
    <col min="32" max="32" width="12.33203125" style="363" customWidth="1" outlineLevel="1"/>
    <col min="33" max="33" width="14.21875" style="363" customWidth="1" outlineLevel="1"/>
    <col min="34" max="34" width="20.88671875" style="305"/>
    <col min="35" max="16384" width="20.88671875" style="21"/>
  </cols>
  <sheetData>
    <row r="1" spans="1:35" s="270" customFormat="1" ht="75" customHeight="1" x14ac:dyDescent="0.2">
      <c r="A1" s="440" t="s">
        <v>4</v>
      </c>
      <c r="B1" s="439" t="s">
        <v>0</v>
      </c>
      <c r="C1" s="440" t="s">
        <v>1173</v>
      </c>
      <c r="D1" s="440" t="s">
        <v>1</v>
      </c>
      <c r="E1" s="440" t="s">
        <v>2</v>
      </c>
      <c r="F1" s="440" t="s">
        <v>3</v>
      </c>
      <c r="G1" s="440" t="s">
        <v>5</v>
      </c>
      <c r="H1" s="440" t="s">
        <v>6</v>
      </c>
      <c r="I1" s="440" t="s">
        <v>7</v>
      </c>
      <c r="J1" s="440" t="s">
        <v>1174</v>
      </c>
      <c r="K1" s="440" t="s">
        <v>1175</v>
      </c>
      <c r="L1" s="440" t="s">
        <v>1508</v>
      </c>
      <c r="M1" s="440" t="s">
        <v>598</v>
      </c>
      <c r="N1" s="440" t="s">
        <v>1177</v>
      </c>
      <c r="O1" s="440" t="s">
        <v>976</v>
      </c>
      <c r="P1" s="440" t="s">
        <v>1504</v>
      </c>
      <c r="Q1" s="440" t="s">
        <v>1509</v>
      </c>
      <c r="R1" s="440" t="s">
        <v>1505</v>
      </c>
      <c r="S1" s="481" t="s">
        <v>1510</v>
      </c>
      <c r="T1" s="482" t="s">
        <v>1507</v>
      </c>
      <c r="U1" s="482" t="s">
        <v>1539</v>
      </c>
      <c r="V1" s="483" t="s">
        <v>1511</v>
      </c>
      <c r="W1" s="307" t="s">
        <v>1498</v>
      </c>
      <c r="X1" s="368" t="s">
        <v>1497</v>
      </c>
      <c r="Y1" s="307" t="s">
        <v>1224</v>
      </c>
      <c r="Z1" s="361" t="s">
        <v>1225</v>
      </c>
      <c r="AA1" s="307" t="s">
        <v>1226</v>
      </c>
      <c r="AB1" s="441" t="s">
        <v>1227</v>
      </c>
      <c r="AC1" s="307" t="s">
        <v>1228</v>
      </c>
      <c r="AD1" s="307" t="s">
        <v>1512</v>
      </c>
      <c r="AE1" s="307" t="s">
        <v>1513</v>
      </c>
      <c r="AF1" s="361" t="s">
        <v>1231</v>
      </c>
      <c r="AG1" s="441" t="s">
        <v>1232</v>
      </c>
      <c r="AH1" s="484" t="s">
        <v>1211</v>
      </c>
      <c r="AI1" s="480" t="s">
        <v>1540</v>
      </c>
    </row>
    <row r="2" spans="1:35" s="282" customFormat="1" ht="18" customHeight="1" x14ac:dyDescent="0.2">
      <c r="A2" s="276" t="s">
        <v>11</v>
      </c>
      <c r="B2" s="309" t="s">
        <v>17</v>
      </c>
      <c r="C2" s="276" t="s">
        <v>18</v>
      </c>
      <c r="D2" s="273" t="s">
        <v>19</v>
      </c>
      <c r="E2" s="276" t="s">
        <v>20</v>
      </c>
      <c r="F2" s="275">
        <v>2</v>
      </c>
      <c r="G2" s="276" t="s">
        <v>606</v>
      </c>
      <c r="H2" s="273" t="s">
        <v>607</v>
      </c>
      <c r="I2" s="283">
        <v>150000</v>
      </c>
      <c r="J2" s="278">
        <v>3</v>
      </c>
      <c r="K2" s="279">
        <v>1</v>
      </c>
      <c r="L2" s="280">
        <f t="shared" ref="L2:L65" si="0">J2*K2</f>
        <v>3</v>
      </c>
      <c r="M2" s="281" t="s">
        <v>12</v>
      </c>
      <c r="N2" s="280">
        <f t="shared" ref="N2:N65" si="1">IF(M2="Y",L2,0)</f>
        <v>0</v>
      </c>
      <c r="O2" s="281" t="s">
        <v>12</v>
      </c>
      <c r="P2" s="280">
        <f t="shared" ref="P2:P11" si="2">IF(O2="Y",L2,0)</f>
        <v>0</v>
      </c>
      <c r="Q2" s="281" t="s">
        <v>12</v>
      </c>
      <c r="R2" s="280">
        <f t="shared" ref="R2:R33" si="3">IF(Q2="Y",L2,0)</f>
        <v>0</v>
      </c>
      <c r="S2" s="280">
        <f t="shared" ref="S2:S65" si="4">L2+N2+P2+R2</f>
        <v>3</v>
      </c>
      <c r="T2" s="303">
        <v>20372.116897269487</v>
      </c>
      <c r="U2" s="303">
        <v>2419.4858655150442</v>
      </c>
      <c r="V2" s="303">
        <v>17952.631031754441</v>
      </c>
      <c r="W2" s="303">
        <v>22167.45</v>
      </c>
      <c r="X2" s="334">
        <v>54583</v>
      </c>
      <c r="Y2" s="303">
        <v>1116.5899999999999</v>
      </c>
      <c r="Z2" s="334">
        <v>263</v>
      </c>
      <c r="AA2" s="303">
        <v>403.75</v>
      </c>
      <c r="AB2" s="335">
        <v>4.75</v>
      </c>
      <c r="AC2" s="303">
        <v>58.18</v>
      </c>
      <c r="AD2" s="303">
        <v>10.7</v>
      </c>
      <c r="AE2" s="303">
        <v>0</v>
      </c>
      <c r="AF2" s="334">
        <v>0</v>
      </c>
      <c r="AG2" s="334">
        <v>54846</v>
      </c>
      <c r="AH2" s="303">
        <f t="shared" ref="AH2:AH65" si="5">AE2+AD2+AC2+AA2+Y2+W2</f>
        <v>23756.670000000002</v>
      </c>
      <c r="AI2" s="369">
        <f t="shared" ref="AI2:AI65" si="6">AH2+V2</f>
        <v>41709.301031754439</v>
      </c>
    </row>
    <row r="3" spans="1:35" s="282" customFormat="1" ht="18" customHeight="1" x14ac:dyDescent="0.2">
      <c r="A3" s="276" t="s">
        <v>11</v>
      </c>
      <c r="B3" s="309" t="s">
        <v>31</v>
      </c>
      <c r="C3" s="276" t="s">
        <v>1172</v>
      </c>
      <c r="D3" s="273" t="s">
        <v>19</v>
      </c>
      <c r="E3" s="276" t="s">
        <v>20</v>
      </c>
      <c r="F3" s="275">
        <v>2</v>
      </c>
      <c r="G3" s="276" t="s">
        <v>612</v>
      </c>
      <c r="H3" s="276" t="s">
        <v>32</v>
      </c>
      <c r="I3" s="276">
        <v>151301</v>
      </c>
      <c r="J3" s="278">
        <v>2</v>
      </c>
      <c r="K3" s="279">
        <v>1</v>
      </c>
      <c r="L3" s="280">
        <f t="shared" si="0"/>
        <v>2</v>
      </c>
      <c r="M3" s="281" t="s">
        <v>12</v>
      </c>
      <c r="N3" s="280">
        <f t="shared" si="1"/>
        <v>0</v>
      </c>
      <c r="O3" s="281" t="s">
        <v>12</v>
      </c>
      <c r="P3" s="280">
        <f t="shared" si="2"/>
        <v>0</v>
      </c>
      <c r="Q3" s="281" t="s">
        <v>12</v>
      </c>
      <c r="R3" s="280">
        <f t="shared" si="3"/>
        <v>0</v>
      </c>
      <c r="S3" s="280">
        <f t="shared" si="4"/>
        <v>2</v>
      </c>
      <c r="T3" s="303">
        <v>13581.411264846325</v>
      </c>
      <c r="U3" s="303">
        <v>1612.9905770100295</v>
      </c>
      <c r="V3" s="303">
        <v>11968.420687836297</v>
      </c>
      <c r="W3" s="303">
        <v>0</v>
      </c>
      <c r="X3" s="334">
        <v>0</v>
      </c>
      <c r="Y3" s="303">
        <v>0</v>
      </c>
      <c r="Z3" s="334">
        <v>0</v>
      </c>
      <c r="AA3" s="303">
        <v>0</v>
      </c>
      <c r="AB3" s="335">
        <v>0</v>
      </c>
      <c r="AC3" s="303">
        <v>0</v>
      </c>
      <c r="AD3" s="303">
        <v>0</v>
      </c>
      <c r="AE3" s="303">
        <v>0</v>
      </c>
      <c r="AF3" s="334">
        <v>0</v>
      </c>
      <c r="AG3" s="334">
        <v>0</v>
      </c>
      <c r="AH3" s="303">
        <f t="shared" si="5"/>
        <v>0</v>
      </c>
      <c r="AI3" s="369">
        <f t="shared" si="6"/>
        <v>11968.420687836297</v>
      </c>
    </row>
    <row r="4" spans="1:35" s="282" customFormat="1" ht="18" customHeight="1" x14ac:dyDescent="0.2">
      <c r="A4" s="276" t="s">
        <v>11</v>
      </c>
      <c r="B4" s="309" t="s">
        <v>24</v>
      </c>
      <c r="C4" s="276" t="s">
        <v>1474</v>
      </c>
      <c r="D4" s="273" t="s">
        <v>1002</v>
      </c>
      <c r="E4" s="276" t="s">
        <v>1001</v>
      </c>
      <c r="F4" s="275" t="s">
        <v>27</v>
      </c>
      <c r="G4" s="276" t="s">
        <v>613</v>
      </c>
      <c r="H4" s="276" t="s">
        <v>28</v>
      </c>
      <c r="I4" s="276" t="s">
        <v>29</v>
      </c>
      <c r="J4" s="278">
        <v>2</v>
      </c>
      <c r="K4" s="279">
        <v>1</v>
      </c>
      <c r="L4" s="280">
        <f t="shared" si="0"/>
        <v>2</v>
      </c>
      <c r="M4" s="281" t="s">
        <v>12</v>
      </c>
      <c r="N4" s="280">
        <f t="shared" si="1"/>
        <v>0</v>
      </c>
      <c r="O4" s="281" t="s">
        <v>12</v>
      </c>
      <c r="P4" s="280">
        <f t="shared" si="2"/>
        <v>0</v>
      </c>
      <c r="Q4" s="281" t="s">
        <v>12</v>
      </c>
      <c r="R4" s="280">
        <f t="shared" si="3"/>
        <v>0</v>
      </c>
      <c r="S4" s="280">
        <f t="shared" si="4"/>
        <v>2</v>
      </c>
      <c r="T4" s="303">
        <v>13581.411264846325</v>
      </c>
      <c r="U4" s="303">
        <v>1612.9905770100295</v>
      </c>
      <c r="V4" s="303">
        <v>11968.420687836297</v>
      </c>
      <c r="W4" s="303">
        <v>19677.439999999999</v>
      </c>
      <c r="X4" s="334">
        <v>20166</v>
      </c>
      <c r="Y4" s="303">
        <v>251.14</v>
      </c>
      <c r="Z4" s="334">
        <v>35</v>
      </c>
      <c r="AA4" s="303">
        <v>63.75</v>
      </c>
      <c r="AB4" s="335">
        <v>0.75</v>
      </c>
      <c r="AC4" s="303">
        <v>0</v>
      </c>
      <c r="AD4" s="303">
        <v>11.19</v>
      </c>
      <c r="AE4" s="303">
        <v>0</v>
      </c>
      <c r="AF4" s="334">
        <v>0</v>
      </c>
      <c r="AG4" s="334">
        <v>20201</v>
      </c>
      <c r="AH4" s="303">
        <f t="shared" si="5"/>
        <v>20003.52</v>
      </c>
      <c r="AI4" s="369">
        <f t="shared" si="6"/>
        <v>31971.940687836297</v>
      </c>
    </row>
    <row r="5" spans="1:35" s="282" customFormat="1" ht="18" customHeight="1" x14ac:dyDescent="0.2">
      <c r="A5" s="276" t="s">
        <v>11</v>
      </c>
      <c r="B5" s="309" t="s">
        <v>13</v>
      </c>
      <c r="C5" s="276" t="s">
        <v>14</v>
      </c>
      <c r="D5" s="273" t="s">
        <v>15</v>
      </c>
      <c r="E5" s="276" t="s">
        <v>16</v>
      </c>
      <c r="F5" s="275">
        <v>2</v>
      </c>
      <c r="G5" s="276" t="s">
        <v>612</v>
      </c>
      <c r="H5" s="276" t="s">
        <v>617</v>
      </c>
      <c r="I5" s="283">
        <v>152200</v>
      </c>
      <c r="J5" s="278">
        <v>2</v>
      </c>
      <c r="K5" s="279">
        <v>1</v>
      </c>
      <c r="L5" s="280">
        <f t="shared" si="0"/>
        <v>2</v>
      </c>
      <c r="M5" s="281" t="s">
        <v>12</v>
      </c>
      <c r="N5" s="280">
        <f t="shared" si="1"/>
        <v>0</v>
      </c>
      <c r="O5" s="281" t="s">
        <v>12</v>
      </c>
      <c r="P5" s="280">
        <f t="shared" si="2"/>
        <v>0</v>
      </c>
      <c r="Q5" s="281" t="s">
        <v>12</v>
      </c>
      <c r="R5" s="280">
        <f t="shared" si="3"/>
        <v>0</v>
      </c>
      <c r="S5" s="280">
        <f t="shared" si="4"/>
        <v>2</v>
      </c>
      <c r="T5" s="303">
        <v>13581.411264846325</v>
      </c>
      <c r="U5" s="303">
        <v>1612.9905770100295</v>
      </c>
      <c r="V5" s="303">
        <v>11968.420687836297</v>
      </c>
      <c r="W5" s="303">
        <v>0</v>
      </c>
      <c r="X5" s="334">
        <v>0</v>
      </c>
      <c r="Y5" s="303">
        <v>0</v>
      </c>
      <c r="Z5" s="334">
        <v>0</v>
      </c>
      <c r="AA5" s="303">
        <v>0</v>
      </c>
      <c r="AB5" s="335">
        <v>0</v>
      </c>
      <c r="AC5" s="303">
        <v>0</v>
      </c>
      <c r="AD5" s="303">
        <v>0</v>
      </c>
      <c r="AE5" s="303">
        <v>0</v>
      </c>
      <c r="AF5" s="334">
        <v>0</v>
      </c>
      <c r="AG5" s="334">
        <v>0</v>
      </c>
      <c r="AH5" s="303">
        <f t="shared" si="5"/>
        <v>0</v>
      </c>
      <c r="AI5" s="369">
        <f t="shared" si="6"/>
        <v>11968.420687836297</v>
      </c>
    </row>
    <row r="6" spans="1:35" s="282" customFormat="1" ht="18" customHeight="1" x14ac:dyDescent="0.2">
      <c r="A6" s="276" t="s">
        <v>11</v>
      </c>
      <c r="B6" s="309" t="s">
        <v>33</v>
      </c>
      <c r="C6" s="276" t="s">
        <v>34</v>
      </c>
      <c r="D6" s="273" t="s">
        <v>35</v>
      </c>
      <c r="E6" s="276" t="s">
        <v>36</v>
      </c>
      <c r="F6" s="275">
        <v>1</v>
      </c>
      <c r="G6" s="276" t="s">
        <v>613</v>
      </c>
      <c r="H6" s="276" t="s">
        <v>37</v>
      </c>
      <c r="I6" s="283">
        <v>153300</v>
      </c>
      <c r="J6" s="278">
        <v>1</v>
      </c>
      <c r="K6" s="279">
        <v>1</v>
      </c>
      <c r="L6" s="280">
        <f t="shared" si="0"/>
        <v>1</v>
      </c>
      <c r="M6" s="281" t="s">
        <v>12</v>
      </c>
      <c r="N6" s="280">
        <f t="shared" si="1"/>
        <v>0</v>
      </c>
      <c r="O6" s="281" t="s">
        <v>12</v>
      </c>
      <c r="P6" s="280">
        <f t="shared" si="2"/>
        <v>0</v>
      </c>
      <c r="Q6" s="281" t="s">
        <v>12</v>
      </c>
      <c r="R6" s="280">
        <f t="shared" si="3"/>
        <v>0</v>
      </c>
      <c r="S6" s="280">
        <f t="shared" si="4"/>
        <v>1</v>
      </c>
      <c r="T6" s="303">
        <v>6790.7056324231626</v>
      </c>
      <c r="U6" s="303">
        <v>806.49528850501474</v>
      </c>
      <c r="V6" s="303">
        <v>5984.2103439181483</v>
      </c>
      <c r="W6" s="303">
        <v>2.25</v>
      </c>
      <c r="X6" s="334">
        <v>6</v>
      </c>
      <c r="Y6" s="303">
        <v>0</v>
      </c>
      <c r="Z6" s="334">
        <v>0</v>
      </c>
      <c r="AA6" s="303">
        <v>0</v>
      </c>
      <c r="AB6" s="335">
        <v>0</v>
      </c>
      <c r="AC6" s="303">
        <v>0</v>
      </c>
      <c r="AD6" s="303">
        <v>0</v>
      </c>
      <c r="AE6" s="303">
        <v>0</v>
      </c>
      <c r="AF6" s="334">
        <v>0</v>
      </c>
      <c r="AG6" s="334">
        <v>6</v>
      </c>
      <c r="AH6" s="303">
        <f t="shared" si="5"/>
        <v>2.25</v>
      </c>
      <c r="AI6" s="369">
        <f t="shared" si="6"/>
        <v>5986.4603439181483</v>
      </c>
    </row>
    <row r="7" spans="1:35" s="282" customFormat="1" ht="18" customHeight="1" x14ac:dyDescent="0.2">
      <c r="A7" s="276" t="s">
        <v>11</v>
      </c>
      <c r="B7" s="309" t="s">
        <v>8</v>
      </c>
      <c r="C7" s="276" t="s">
        <v>721</v>
      </c>
      <c r="D7" s="273" t="s">
        <v>9</v>
      </c>
      <c r="E7" s="276" t="s">
        <v>10</v>
      </c>
      <c r="F7" s="275">
        <v>3</v>
      </c>
      <c r="G7" s="276" t="s">
        <v>612</v>
      </c>
      <c r="H7" s="276" t="s">
        <v>722</v>
      </c>
      <c r="I7" s="276">
        <v>152100</v>
      </c>
      <c r="J7" s="278">
        <v>1</v>
      </c>
      <c r="K7" s="279">
        <v>0.5</v>
      </c>
      <c r="L7" s="280">
        <f t="shared" si="0"/>
        <v>0.5</v>
      </c>
      <c r="M7" s="281" t="s">
        <v>12</v>
      </c>
      <c r="N7" s="280">
        <f t="shared" si="1"/>
        <v>0</v>
      </c>
      <c r="O7" s="281" t="s">
        <v>12</v>
      </c>
      <c r="P7" s="280">
        <f t="shared" si="2"/>
        <v>0</v>
      </c>
      <c r="Q7" s="281" t="s">
        <v>12</v>
      </c>
      <c r="R7" s="280">
        <f t="shared" si="3"/>
        <v>0</v>
      </c>
      <c r="S7" s="280">
        <f t="shared" si="4"/>
        <v>0.5</v>
      </c>
      <c r="T7" s="303">
        <v>3395.3528162115813</v>
      </c>
      <c r="U7" s="303">
        <v>403.24764425250737</v>
      </c>
      <c r="V7" s="303">
        <v>2992.1051719590741</v>
      </c>
      <c r="W7" s="303">
        <v>0</v>
      </c>
      <c r="X7" s="334">
        <v>0</v>
      </c>
      <c r="Y7" s="303">
        <v>0</v>
      </c>
      <c r="Z7" s="334">
        <v>0</v>
      </c>
      <c r="AA7" s="303">
        <v>0</v>
      </c>
      <c r="AB7" s="335">
        <v>0</v>
      </c>
      <c r="AC7" s="303">
        <v>0</v>
      </c>
      <c r="AD7" s="303">
        <v>0</v>
      </c>
      <c r="AE7" s="303">
        <v>0</v>
      </c>
      <c r="AF7" s="334">
        <v>0</v>
      </c>
      <c r="AG7" s="334">
        <v>0</v>
      </c>
      <c r="AH7" s="303">
        <f t="shared" si="5"/>
        <v>0</v>
      </c>
      <c r="AI7" s="369">
        <f t="shared" si="6"/>
        <v>2992.1051719590741</v>
      </c>
    </row>
    <row r="8" spans="1:35" s="282" customFormat="1" ht="18" customHeight="1" x14ac:dyDescent="0.2">
      <c r="A8" s="276" t="s">
        <v>11</v>
      </c>
      <c r="B8" s="309" t="s">
        <v>39</v>
      </c>
      <c r="C8" s="276" t="s">
        <v>721</v>
      </c>
      <c r="D8" s="273" t="s">
        <v>9</v>
      </c>
      <c r="E8" s="276" t="s">
        <v>10</v>
      </c>
      <c r="F8" s="275">
        <v>3</v>
      </c>
      <c r="G8" s="276" t="s">
        <v>613</v>
      </c>
      <c r="H8" s="276" t="s">
        <v>28</v>
      </c>
      <c r="I8" s="276" t="s">
        <v>29</v>
      </c>
      <c r="J8" s="278">
        <v>1</v>
      </c>
      <c r="K8" s="279">
        <v>0.5</v>
      </c>
      <c r="L8" s="280">
        <f t="shared" si="0"/>
        <v>0.5</v>
      </c>
      <c r="M8" s="281" t="s">
        <v>12</v>
      </c>
      <c r="N8" s="280">
        <f t="shared" si="1"/>
        <v>0</v>
      </c>
      <c r="O8" s="281" t="s">
        <v>12</v>
      </c>
      <c r="P8" s="280">
        <f t="shared" si="2"/>
        <v>0</v>
      </c>
      <c r="Q8" s="281" t="s">
        <v>12</v>
      </c>
      <c r="R8" s="280">
        <f t="shared" si="3"/>
        <v>0</v>
      </c>
      <c r="S8" s="280">
        <f t="shared" si="4"/>
        <v>0.5</v>
      </c>
      <c r="T8" s="303">
        <v>3395.3528162115813</v>
      </c>
      <c r="U8" s="303">
        <v>403.24764425250737</v>
      </c>
      <c r="V8" s="303">
        <v>2992.1051719590741</v>
      </c>
      <c r="W8" s="303">
        <v>0</v>
      </c>
      <c r="X8" s="334">
        <v>0</v>
      </c>
      <c r="Y8" s="303">
        <v>0</v>
      </c>
      <c r="Z8" s="334">
        <v>0</v>
      </c>
      <c r="AA8" s="303">
        <v>63.75</v>
      </c>
      <c r="AB8" s="335">
        <v>0.75</v>
      </c>
      <c r="AC8" s="303">
        <v>0</v>
      </c>
      <c r="AD8" s="303">
        <v>0</v>
      </c>
      <c r="AE8" s="303">
        <v>0</v>
      </c>
      <c r="AF8" s="334">
        <v>0</v>
      </c>
      <c r="AG8" s="334">
        <v>0</v>
      </c>
      <c r="AH8" s="303">
        <f t="shared" si="5"/>
        <v>63.75</v>
      </c>
      <c r="AI8" s="369">
        <f t="shared" si="6"/>
        <v>3055.8551719590741</v>
      </c>
    </row>
    <row r="9" spans="1:35" s="282" customFormat="1" ht="18" customHeight="1" x14ac:dyDescent="0.2">
      <c r="A9" s="276" t="s">
        <v>40</v>
      </c>
      <c r="B9" s="310" t="s">
        <v>58</v>
      </c>
      <c r="C9" s="276" t="s">
        <v>59</v>
      </c>
      <c r="D9" s="273" t="s">
        <v>60</v>
      </c>
      <c r="E9" s="276" t="s">
        <v>61</v>
      </c>
      <c r="F9" s="275">
        <v>1</v>
      </c>
      <c r="G9" s="276" t="s">
        <v>62</v>
      </c>
      <c r="H9" s="276" t="s">
        <v>21</v>
      </c>
      <c r="I9" s="283">
        <v>902000</v>
      </c>
      <c r="J9" s="278">
        <v>1</v>
      </c>
      <c r="K9" s="279">
        <v>1</v>
      </c>
      <c r="L9" s="280">
        <f t="shared" si="0"/>
        <v>1</v>
      </c>
      <c r="M9" s="281" t="s">
        <v>12</v>
      </c>
      <c r="N9" s="280">
        <f t="shared" si="1"/>
        <v>0</v>
      </c>
      <c r="O9" s="281" t="s">
        <v>12</v>
      </c>
      <c r="P9" s="280">
        <f t="shared" si="2"/>
        <v>0</v>
      </c>
      <c r="Q9" s="281" t="s">
        <v>12</v>
      </c>
      <c r="R9" s="280">
        <f t="shared" si="3"/>
        <v>0</v>
      </c>
      <c r="S9" s="280">
        <f t="shared" si="4"/>
        <v>1</v>
      </c>
      <c r="T9" s="303">
        <v>6790.7056324231626</v>
      </c>
      <c r="U9" s="303">
        <v>806.49528850501474</v>
      </c>
      <c r="V9" s="303">
        <v>5984.2103439181483</v>
      </c>
      <c r="W9" s="303">
        <v>65.44</v>
      </c>
      <c r="X9" s="334">
        <v>124</v>
      </c>
      <c r="Y9" s="303">
        <v>7.2</v>
      </c>
      <c r="Z9" s="334">
        <v>1</v>
      </c>
      <c r="AA9" s="303">
        <v>998.75</v>
      </c>
      <c r="AB9" s="335">
        <v>11.75</v>
      </c>
      <c r="AC9" s="303">
        <v>12.05</v>
      </c>
      <c r="AD9" s="303">
        <v>0</v>
      </c>
      <c r="AE9" s="303">
        <v>0</v>
      </c>
      <c r="AF9" s="334">
        <v>0</v>
      </c>
      <c r="AG9" s="334">
        <v>125</v>
      </c>
      <c r="AH9" s="303">
        <f t="shared" si="5"/>
        <v>1083.44</v>
      </c>
      <c r="AI9" s="369">
        <f t="shared" si="6"/>
        <v>7067.6503439181488</v>
      </c>
    </row>
    <row r="10" spans="1:35" s="282" customFormat="1" ht="18" customHeight="1" x14ac:dyDescent="0.2">
      <c r="A10" s="276" t="s">
        <v>40</v>
      </c>
      <c r="B10" s="310" t="s">
        <v>42</v>
      </c>
      <c r="C10" s="276" t="s">
        <v>43</v>
      </c>
      <c r="D10" s="273" t="s">
        <v>44</v>
      </c>
      <c r="E10" s="276" t="s">
        <v>45</v>
      </c>
      <c r="F10" s="275">
        <v>3</v>
      </c>
      <c r="G10" s="276" t="s">
        <v>46</v>
      </c>
      <c r="H10" s="276" t="s">
        <v>47</v>
      </c>
      <c r="I10" s="276">
        <v>904100</v>
      </c>
      <c r="J10" s="278">
        <v>1</v>
      </c>
      <c r="K10" s="279">
        <v>0.5</v>
      </c>
      <c r="L10" s="280">
        <f t="shared" si="0"/>
        <v>0.5</v>
      </c>
      <c r="M10" s="281" t="s">
        <v>12</v>
      </c>
      <c r="N10" s="280">
        <f t="shared" si="1"/>
        <v>0</v>
      </c>
      <c r="O10" s="281" t="s">
        <v>12</v>
      </c>
      <c r="P10" s="280">
        <f t="shared" si="2"/>
        <v>0</v>
      </c>
      <c r="Q10" s="281" t="s">
        <v>12</v>
      </c>
      <c r="R10" s="280">
        <f t="shared" si="3"/>
        <v>0</v>
      </c>
      <c r="S10" s="280">
        <f t="shared" si="4"/>
        <v>0.5</v>
      </c>
      <c r="T10" s="303">
        <v>3395.3528162115813</v>
      </c>
      <c r="U10" s="303">
        <v>403.24764425250737</v>
      </c>
      <c r="V10" s="303">
        <v>2992.1051719590741</v>
      </c>
      <c r="W10" s="303">
        <v>26.37</v>
      </c>
      <c r="X10" s="334">
        <v>38</v>
      </c>
      <c r="Y10" s="303">
        <v>0</v>
      </c>
      <c r="Z10" s="334">
        <v>0</v>
      </c>
      <c r="AA10" s="303">
        <v>680</v>
      </c>
      <c r="AB10" s="335">
        <v>8</v>
      </c>
      <c r="AC10" s="303">
        <v>4.2300000000000004</v>
      </c>
      <c r="AD10" s="303">
        <v>0</v>
      </c>
      <c r="AE10" s="303">
        <v>0</v>
      </c>
      <c r="AF10" s="334">
        <v>0</v>
      </c>
      <c r="AG10" s="334">
        <v>38</v>
      </c>
      <c r="AH10" s="303">
        <f t="shared" si="5"/>
        <v>710.6</v>
      </c>
      <c r="AI10" s="369">
        <f t="shared" si="6"/>
        <v>3702.7051719590741</v>
      </c>
    </row>
    <row r="11" spans="1:35" s="282" customFormat="1" ht="18" customHeight="1" x14ac:dyDescent="0.2">
      <c r="A11" s="284" t="s">
        <v>40</v>
      </c>
      <c r="B11" s="310" t="s">
        <v>54</v>
      </c>
      <c r="C11" s="276" t="s">
        <v>709</v>
      </c>
      <c r="D11" s="273" t="s">
        <v>44</v>
      </c>
      <c r="E11" s="276" t="s">
        <v>45</v>
      </c>
      <c r="F11" s="275">
        <v>3</v>
      </c>
      <c r="G11" s="276" t="s">
        <v>710</v>
      </c>
      <c r="H11" s="276" t="s">
        <v>710</v>
      </c>
      <c r="I11" s="276">
        <v>904500</v>
      </c>
      <c r="J11" s="278">
        <v>2</v>
      </c>
      <c r="K11" s="279">
        <v>1</v>
      </c>
      <c r="L11" s="280">
        <f t="shared" si="0"/>
        <v>2</v>
      </c>
      <c r="M11" s="281" t="s">
        <v>12</v>
      </c>
      <c r="N11" s="280">
        <f t="shared" si="1"/>
        <v>0</v>
      </c>
      <c r="O11" s="281" t="s">
        <v>12</v>
      </c>
      <c r="P11" s="280">
        <f t="shared" si="2"/>
        <v>0</v>
      </c>
      <c r="Q11" s="281" t="s">
        <v>12</v>
      </c>
      <c r="R11" s="280">
        <f t="shared" si="3"/>
        <v>0</v>
      </c>
      <c r="S11" s="280">
        <f t="shared" si="4"/>
        <v>2</v>
      </c>
      <c r="T11" s="303">
        <v>13581.411264846325</v>
      </c>
      <c r="U11" s="303">
        <v>1612.9905770100295</v>
      </c>
      <c r="V11" s="303">
        <v>11968.420687836297</v>
      </c>
      <c r="W11" s="303">
        <v>0</v>
      </c>
      <c r="X11" s="334">
        <v>0</v>
      </c>
      <c r="Y11" s="303">
        <v>0</v>
      </c>
      <c r="Z11" s="334">
        <v>0</v>
      </c>
      <c r="AA11" s="303">
        <v>0</v>
      </c>
      <c r="AB11" s="335">
        <v>0</v>
      </c>
      <c r="AC11" s="303">
        <v>0</v>
      </c>
      <c r="AD11" s="303">
        <v>0</v>
      </c>
      <c r="AE11" s="303">
        <v>0</v>
      </c>
      <c r="AF11" s="334">
        <v>0</v>
      </c>
      <c r="AG11" s="334">
        <v>0</v>
      </c>
      <c r="AH11" s="303">
        <f t="shared" si="5"/>
        <v>0</v>
      </c>
      <c r="AI11" s="369">
        <f t="shared" si="6"/>
        <v>11968.420687836297</v>
      </c>
    </row>
    <row r="12" spans="1:35" s="282" customFormat="1" ht="18" customHeight="1" x14ac:dyDescent="0.2">
      <c r="A12" s="276" t="s">
        <v>40</v>
      </c>
      <c r="B12" s="310" t="s">
        <v>64</v>
      </c>
      <c r="C12" s="276" t="s">
        <v>177</v>
      </c>
      <c r="D12" s="273" t="s">
        <v>133</v>
      </c>
      <c r="E12" s="276" t="s">
        <v>134</v>
      </c>
      <c r="F12" s="275">
        <v>2</v>
      </c>
      <c r="G12" s="276" t="s">
        <v>556</v>
      </c>
      <c r="H12" s="276" t="s">
        <v>557</v>
      </c>
      <c r="I12" s="276">
        <v>709000</v>
      </c>
      <c r="J12" s="278">
        <v>3</v>
      </c>
      <c r="K12" s="279">
        <v>0.84</v>
      </c>
      <c r="L12" s="280">
        <f t="shared" si="0"/>
        <v>2.52</v>
      </c>
      <c r="M12" s="281" t="s">
        <v>76</v>
      </c>
      <c r="N12" s="280">
        <f t="shared" si="1"/>
        <v>2.52</v>
      </c>
      <c r="O12" s="281" t="s">
        <v>76</v>
      </c>
      <c r="P12" s="280">
        <v>0.84</v>
      </c>
      <c r="Q12" s="281" t="s">
        <v>12</v>
      </c>
      <c r="R12" s="280">
        <f t="shared" si="3"/>
        <v>0</v>
      </c>
      <c r="S12" s="280">
        <f t="shared" si="4"/>
        <v>5.88</v>
      </c>
      <c r="T12" s="303">
        <v>39929.349118648199</v>
      </c>
      <c r="U12" s="303">
        <v>4742.1922964094865</v>
      </c>
      <c r="V12" s="303">
        <v>35187.156822238714</v>
      </c>
      <c r="W12" s="303">
        <v>2.76</v>
      </c>
      <c r="X12" s="334">
        <v>2</v>
      </c>
      <c r="Y12" s="303">
        <v>2.4500000000000002</v>
      </c>
      <c r="Z12" s="334">
        <v>1</v>
      </c>
      <c r="AA12" s="303">
        <v>0</v>
      </c>
      <c r="AB12" s="335">
        <v>0</v>
      </c>
      <c r="AC12" s="303">
        <v>224.65</v>
      </c>
      <c r="AD12" s="303">
        <v>0</v>
      </c>
      <c r="AE12" s="303">
        <v>0</v>
      </c>
      <c r="AF12" s="334">
        <v>0</v>
      </c>
      <c r="AG12" s="334">
        <v>3</v>
      </c>
      <c r="AH12" s="303">
        <f t="shared" si="5"/>
        <v>229.85999999999999</v>
      </c>
      <c r="AI12" s="369">
        <f t="shared" si="6"/>
        <v>35417.016822238715</v>
      </c>
    </row>
    <row r="13" spans="1:35" s="282" customFormat="1" ht="18" customHeight="1" x14ac:dyDescent="0.2">
      <c r="A13" s="276" t="s">
        <v>66</v>
      </c>
      <c r="B13" s="309" t="s">
        <v>73</v>
      </c>
      <c r="C13" s="276" t="s">
        <v>85</v>
      </c>
      <c r="D13" s="273" t="s">
        <v>69</v>
      </c>
      <c r="E13" s="276" t="s">
        <v>70</v>
      </c>
      <c r="F13" s="275">
        <v>1</v>
      </c>
      <c r="G13" s="276" t="s">
        <v>74</v>
      </c>
      <c r="H13" s="276" t="s">
        <v>75</v>
      </c>
      <c r="I13" s="276" t="s">
        <v>907</v>
      </c>
      <c r="J13" s="278">
        <v>1</v>
      </c>
      <c r="K13" s="279">
        <v>0.09</v>
      </c>
      <c r="L13" s="280">
        <f t="shared" si="0"/>
        <v>0.09</v>
      </c>
      <c r="M13" s="281" t="s">
        <v>76</v>
      </c>
      <c r="N13" s="280">
        <f t="shared" si="1"/>
        <v>0.09</v>
      </c>
      <c r="O13" s="281" t="s">
        <v>12</v>
      </c>
      <c r="P13" s="280">
        <f t="shared" ref="P13:P40" si="7">IF(O13="Y",L13,0)</f>
        <v>0</v>
      </c>
      <c r="Q13" s="281" t="s">
        <v>12</v>
      </c>
      <c r="R13" s="280">
        <f t="shared" si="3"/>
        <v>0</v>
      </c>
      <c r="S13" s="280">
        <f t="shared" si="4"/>
        <v>0.18</v>
      </c>
      <c r="T13" s="303">
        <v>1222.3270138361693</v>
      </c>
      <c r="U13" s="303">
        <v>145.16915193090264</v>
      </c>
      <c r="V13" s="303">
        <v>1077.1578619052666</v>
      </c>
      <c r="W13" s="303">
        <v>399.74</v>
      </c>
      <c r="X13" s="334">
        <v>287</v>
      </c>
      <c r="Y13" s="303">
        <v>0</v>
      </c>
      <c r="Z13" s="334">
        <v>0</v>
      </c>
      <c r="AA13" s="303">
        <v>0</v>
      </c>
      <c r="AB13" s="335">
        <v>0</v>
      </c>
      <c r="AC13" s="303">
        <v>0</v>
      </c>
      <c r="AD13" s="303">
        <v>234.44</v>
      </c>
      <c r="AE13" s="303">
        <v>31.84</v>
      </c>
      <c r="AF13" s="334">
        <v>1179</v>
      </c>
      <c r="AG13" s="334">
        <v>1466</v>
      </c>
      <c r="AH13" s="303">
        <f t="shared" si="5"/>
        <v>666.02</v>
      </c>
      <c r="AI13" s="369">
        <f t="shared" si="6"/>
        <v>1743.1778619052666</v>
      </c>
    </row>
    <row r="14" spans="1:35" s="282" customFormat="1" ht="18" customHeight="1" x14ac:dyDescent="0.2">
      <c r="A14" s="276" t="s">
        <v>66</v>
      </c>
      <c r="B14" s="309" t="s">
        <v>80</v>
      </c>
      <c r="C14" s="276" t="s">
        <v>85</v>
      </c>
      <c r="D14" s="273" t="s">
        <v>69</v>
      </c>
      <c r="E14" s="276" t="s">
        <v>70</v>
      </c>
      <c r="F14" s="275">
        <v>1</v>
      </c>
      <c r="G14" s="276" t="s">
        <v>81</v>
      </c>
      <c r="H14" s="276" t="s">
        <v>82</v>
      </c>
      <c r="I14" s="276" t="s">
        <v>562</v>
      </c>
      <c r="J14" s="278">
        <v>1</v>
      </c>
      <c r="K14" s="279">
        <v>0.27100000000000002</v>
      </c>
      <c r="L14" s="280">
        <f t="shared" si="0"/>
        <v>0.27100000000000002</v>
      </c>
      <c r="M14" s="281" t="s">
        <v>76</v>
      </c>
      <c r="N14" s="280">
        <f t="shared" si="1"/>
        <v>0.27100000000000002</v>
      </c>
      <c r="O14" s="281" t="s">
        <v>12</v>
      </c>
      <c r="P14" s="280">
        <f t="shared" si="7"/>
        <v>0</v>
      </c>
      <c r="Q14" s="281" t="s">
        <v>12</v>
      </c>
      <c r="R14" s="280">
        <f t="shared" si="3"/>
        <v>0</v>
      </c>
      <c r="S14" s="280">
        <f t="shared" si="4"/>
        <v>0.54200000000000004</v>
      </c>
      <c r="T14" s="303">
        <v>3680.5624527733544</v>
      </c>
      <c r="U14" s="303">
        <v>437.12044636971802</v>
      </c>
      <c r="V14" s="303">
        <v>3243.4420064036362</v>
      </c>
      <c r="W14" s="303">
        <v>9804.08</v>
      </c>
      <c r="X14" s="334">
        <v>16126</v>
      </c>
      <c r="Y14" s="303">
        <v>1593.12</v>
      </c>
      <c r="Z14" s="334">
        <v>233</v>
      </c>
      <c r="AA14" s="303">
        <v>680</v>
      </c>
      <c r="AB14" s="335">
        <v>8</v>
      </c>
      <c r="AC14" s="303">
        <v>398.83</v>
      </c>
      <c r="AD14" s="303">
        <v>0</v>
      </c>
      <c r="AE14" s="303">
        <v>0</v>
      </c>
      <c r="AF14" s="334">
        <v>0</v>
      </c>
      <c r="AG14" s="334">
        <v>16359</v>
      </c>
      <c r="AH14" s="303">
        <f t="shared" si="5"/>
        <v>12476.029999999999</v>
      </c>
      <c r="AI14" s="369">
        <f t="shared" si="6"/>
        <v>15719.472006403636</v>
      </c>
    </row>
    <row r="15" spans="1:35" s="282" customFormat="1" ht="18" customHeight="1" x14ac:dyDescent="0.2">
      <c r="A15" s="276" t="s">
        <v>66</v>
      </c>
      <c r="B15" s="309" t="s">
        <v>94</v>
      </c>
      <c r="C15" s="276" t="s">
        <v>85</v>
      </c>
      <c r="D15" s="273" t="s">
        <v>69</v>
      </c>
      <c r="E15" s="276" t="s">
        <v>70</v>
      </c>
      <c r="F15" s="275">
        <v>1</v>
      </c>
      <c r="G15" s="276" t="s">
        <v>641</v>
      </c>
      <c r="H15" s="276" t="s">
        <v>642</v>
      </c>
      <c r="I15" s="276" t="s">
        <v>95</v>
      </c>
      <c r="J15" s="278">
        <v>1</v>
      </c>
      <c r="K15" s="279">
        <v>0.09</v>
      </c>
      <c r="L15" s="280">
        <f t="shared" si="0"/>
        <v>0.09</v>
      </c>
      <c r="M15" s="281" t="s">
        <v>76</v>
      </c>
      <c r="N15" s="280">
        <f t="shared" si="1"/>
        <v>0.09</v>
      </c>
      <c r="O15" s="281" t="s">
        <v>12</v>
      </c>
      <c r="P15" s="280">
        <f t="shared" si="7"/>
        <v>0</v>
      </c>
      <c r="Q15" s="281" t="s">
        <v>12</v>
      </c>
      <c r="R15" s="280">
        <f t="shared" si="3"/>
        <v>0</v>
      </c>
      <c r="S15" s="280">
        <f t="shared" si="4"/>
        <v>0.18</v>
      </c>
      <c r="T15" s="303">
        <v>1222.3270138361693</v>
      </c>
      <c r="U15" s="303">
        <v>145.16915193090264</v>
      </c>
      <c r="V15" s="303">
        <v>1077.1578619052666</v>
      </c>
      <c r="W15" s="303">
        <v>2706.13</v>
      </c>
      <c r="X15" s="334">
        <v>4726</v>
      </c>
      <c r="Y15" s="303">
        <v>389.94</v>
      </c>
      <c r="Z15" s="334">
        <v>59</v>
      </c>
      <c r="AA15" s="303">
        <v>0</v>
      </c>
      <c r="AB15" s="335">
        <v>0</v>
      </c>
      <c r="AC15" s="303">
        <v>29.22</v>
      </c>
      <c r="AD15" s="303">
        <v>403.89</v>
      </c>
      <c r="AE15" s="303">
        <v>0</v>
      </c>
      <c r="AF15" s="334">
        <v>0</v>
      </c>
      <c r="AG15" s="334">
        <v>4785</v>
      </c>
      <c r="AH15" s="303">
        <f t="shared" si="5"/>
        <v>3529.1800000000003</v>
      </c>
      <c r="AI15" s="369">
        <f t="shared" si="6"/>
        <v>4606.3378619052673</v>
      </c>
    </row>
    <row r="16" spans="1:35" s="282" customFormat="1" ht="18" customHeight="1" x14ac:dyDescent="0.2">
      <c r="A16" s="276" t="s">
        <v>66</v>
      </c>
      <c r="B16" s="309" t="s">
        <v>115</v>
      </c>
      <c r="C16" s="276" t="s">
        <v>85</v>
      </c>
      <c r="D16" s="273" t="s">
        <v>69</v>
      </c>
      <c r="E16" s="276" t="s">
        <v>70</v>
      </c>
      <c r="F16" s="275">
        <v>1</v>
      </c>
      <c r="G16" s="276" t="s">
        <v>641</v>
      </c>
      <c r="H16" s="276" t="s">
        <v>597</v>
      </c>
      <c r="I16" s="276" t="s">
        <v>116</v>
      </c>
      <c r="J16" s="278">
        <v>1</v>
      </c>
      <c r="K16" s="279">
        <v>0.11899999999999999</v>
      </c>
      <c r="L16" s="280">
        <f t="shared" si="0"/>
        <v>0.11899999999999999</v>
      </c>
      <c r="M16" s="281" t="s">
        <v>76</v>
      </c>
      <c r="N16" s="280">
        <f t="shared" si="1"/>
        <v>0.11899999999999999</v>
      </c>
      <c r="O16" s="281" t="s">
        <v>12</v>
      </c>
      <c r="P16" s="280">
        <f t="shared" si="7"/>
        <v>0</v>
      </c>
      <c r="Q16" s="281" t="s">
        <v>12</v>
      </c>
      <c r="R16" s="280">
        <f t="shared" si="3"/>
        <v>0</v>
      </c>
      <c r="S16" s="280">
        <f t="shared" si="4"/>
        <v>0.23799999999999999</v>
      </c>
      <c r="T16" s="303">
        <v>1616.1879405167126</v>
      </c>
      <c r="U16" s="303">
        <v>191.94587866419349</v>
      </c>
      <c r="V16" s="303">
        <v>1424.2420618525191</v>
      </c>
      <c r="W16" s="303">
        <v>8848.8799999999992</v>
      </c>
      <c r="X16" s="334">
        <v>4282</v>
      </c>
      <c r="Y16" s="303">
        <v>28.02</v>
      </c>
      <c r="Z16" s="334">
        <v>4</v>
      </c>
      <c r="AA16" s="303">
        <v>0</v>
      </c>
      <c r="AB16" s="335">
        <v>0</v>
      </c>
      <c r="AC16" s="303">
        <v>7.58</v>
      </c>
      <c r="AD16" s="303">
        <v>0</v>
      </c>
      <c r="AE16" s="303">
        <v>418.87</v>
      </c>
      <c r="AF16" s="334">
        <v>11496</v>
      </c>
      <c r="AG16" s="334">
        <v>15782</v>
      </c>
      <c r="AH16" s="303">
        <f t="shared" si="5"/>
        <v>9303.3499999999985</v>
      </c>
      <c r="AI16" s="369">
        <f t="shared" si="6"/>
        <v>10727.592061852518</v>
      </c>
    </row>
    <row r="17" spans="1:35" s="282" customFormat="1" ht="18" customHeight="1" x14ac:dyDescent="0.2">
      <c r="A17" s="276" t="s">
        <v>66</v>
      </c>
      <c r="B17" s="309" t="s">
        <v>118</v>
      </c>
      <c r="C17" s="276" t="s">
        <v>85</v>
      </c>
      <c r="D17" s="273" t="s">
        <v>69</v>
      </c>
      <c r="E17" s="276" t="s">
        <v>70</v>
      </c>
      <c r="F17" s="275">
        <v>1</v>
      </c>
      <c r="G17" s="276" t="s">
        <v>81</v>
      </c>
      <c r="H17" s="276" t="s">
        <v>119</v>
      </c>
      <c r="I17" s="276" t="s">
        <v>83</v>
      </c>
      <c r="J17" s="278">
        <v>1</v>
      </c>
      <c r="K17" s="279">
        <v>4.2999999999999997E-2</v>
      </c>
      <c r="L17" s="280">
        <f t="shared" si="0"/>
        <v>4.2999999999999997E-2</v>
      </c>
      <c r="M17" s="281" t="s">
        <v>76</v>
      </c>
      <c r="N17" s="280">
        <f t="shared" si="1"/>
        <v>4.2999999999999997E-2</v>
      </c>
      <c r="O17" s="281" t="s">
        <v>12</v>
      </c>
      <c r="P17" s="280">
        <f t="shared" si="7"/>
        <v>0</v>
      </c>
      <c r="Q17" s="281" t="s">
        <v>12</v>
      </c>
      <c r="R17" s="280">
        <f t="shared" si="3"/>
        <v>0</v>
      </c>
      <c r="S17" s="280">
        <f t="shared" si="4"/>
        <v>8.5999999999999993E-2</v>
      </c>
      <c r="T17" s="303">
        <v>584.00068438839196</v>
      </c>
      <c r="U17" s="303">
        <v>69.35859481143126</v>
      </c>
      <c r="V17" s="303">
        <v>514.64208957696064</v>
      </c>
      <c r="W17" s="303">
        <v>0</v>
      </c>
      <c r="X17" s="334">
        <v>0</v>
      </c>
      <c r="Y17" s="303">
        <v>0</v>
      </c>
      <c r="Z17" s="334">
        <v>0</v>
      </c>
      <c r="AA17" s="303">
        <v>0</v>
      </c>
      <c r="AB17" s="335">
        <v>0</v>
      </c>
      <c r="AC17" s="303">
        <v>0</v>
      </c>
      <c r="AD17" s="303">
        <v>0</v>
      </c>
      <c r="AE17" s="303">
        <v>0</v>
      </c>
      <c r="AF17" s="334">
        <v>0</v>
      </c>
      <c r="AG17" s="334">
        <v>0</v>
      </c>
      <c r="AH17" s="303">
        <f t="shared" si="5"/>
        <v>0</v>
      </c>
      <c r="AI17" s="369">
        <f t="shared" si="6"/>
        <v>514.64208957696064</v>
      </c>
    </row>
    <row r="18" spans="1:35" s="282" customFormat="1" ht="18" customHeight="1" x14ac:dyDescent="0.2">
      <c r="A18" s="276" t="s">
        <v>66</v>
      </c>
      <c r="B18" s="309" t="s">
        <v>67</v>
      </c>
      <c r="C18" s="276" t="s">
        <v>68</v>
      </c>
      <c r="D18" s="273" t="s">
        <v>69</v>
      </c>
      <c r="E18" s="276" t="s">
        <v>70</v>
      </c>
      <c r="F18" s="275">
        <v>1</v>
      </c>
      <c r="G18" s="276" t="s">
        <v>900</v>
      </c>
      <c r="H18" s="276" t="s">
        <v>71</v>
      </c>
      <c r="I18" s="276" t="s">
        <v>561</v>
      </c>
      <c r="J18" s="278">
        <v>1</v>
      </c>
      <c r="K18" s="279">
        <v>0.5</v>
      </c>
      <c r="L18" s="280">
        <f t="shared" si="0"/>
        <v>0.5</v>
      </c>
      <c r="M18" s="281" t="s">
        <v>12</v>
      </c>
      <c r="N18" s="280">
        <f t="shared" si="1"/>
        <v>0</v>
      </c>
      <c r="O18" s="281" t="s">
        <v>12</v>
      </c>
      <c r="P18" s="280">
        <f t="shared" si="7"/>
        <v>0</v>
      </c>
      <c r="Q18" s="281" t="s">
        <v>12</v>
      </c>
      <c r="R18" s="280">
        <f t="shared" si="3"/>
        <v>0</v>
      </c>
      <c r="S18" s="280">
        <f t="shared" si="4"/>
        <v>0.5</v>
      </c>
      <c r="T18" s="303">
        <v>3395.3528162115813</v>
      </c>
      <c r="U18" s="303">
        <v>403.24764425250737</v>
      </c>
      <c r="V18" s="303">
        <v>2992.1051719590741</v>
      </c>
      <c r="W18" s="303">
        <v>972.12</v>
      </c>
      <c r="X18" s="334">
        <v>2288</v>
      </c>
      <c r="Y18" s="303">
        <v>0</v>
      </c>
      <c r="Z18" s="334">
        <v>0</v>
      </c>
      <c r="AA18" s="303">
        <v>63.75</v>
      </c>
      <c r="AB18" s="335">
        <v>0.75</v>
      </c>
      <c r="AC18" s="303">
        <v>0</v>
      </c>
      <c r="AD18" s="303">
        <v>704.82</v>
      </c>
      <c r="AE18" s="303">
        <v>0</v>
      </c>
      <c r="AF18" s="334">
        <v>0</v>
      </c>
      <c r="AG18" s="334">
        <v>2288</v>
      </c>
      <c r="AH18" s="303">
        <f t="shared" si="5"/>
        <v>1740.69</v>
      </c>
      <c r="AI18" s="369">
        <f t="shared" si="6"/>
        <v>4732.7951719590747</v>
      </c>
    </row>
    <row r="19" spans="1:35" s="282" customFormat="1" ht="18" customHeight="1" x14ac:dyDescent="0.2">
      <c r="A19" s="276" t="s">
        <v>66</v>
      </c>
      <c r="B19" s="309" t="s">
        <v>91</v>
      </c>
      <c r="C19" s="276" t="s">
        <v>68</v>
      </c>
      <c r="D19" s="273" t="s">
        <v>69</v>
      </c>
      <c r="E19" s="276" t="s">
        <v>70</v>
      </c>
      <c r="F19" s="275">
        <v>1</v>
      </c>
      <c r="G19" s="276" t="s">
        <v>900</v>
      </c>
      <c r="H19" s="276" t="s">
        <v>651</v>
      </c>
      <c r="I19" s="276" t="s">
        <v>92</v>
      </c>
      <c r="J19" s="278">
        <v>1</v>
      </c>
      <c r="K19" s="279">
        <v>0.5</v>
      </c>
      <c r="L19" s="280">
        <f t="shared" si="0"/>
        <v>0.5</v>
      </c>
      <c r="M19" s="281" t="s">
        <v>12</v>
      </c>
      <c r="N19" s="280">
        <f t="shared" si="1"/>
        <v>0</v>
      </c>
      <c r="O19" s="281" t="s">
        <v>12</v>
      </c>
      <c r="P19" s="280">
        <f t="shared" si="7"/>
        <v>0</v>
      </c>
      <c r="Q19" s="281" t="s">
        <v>12</v>
      </c>
      <c r="R19" s="280">
        <f t="shared" si="3"/>
        <v>0</v>
      </c>
      <c r="S19" s="280">
        <f t="shared" si="4"/>
        <v>0.5</v>
      </c>
      <c r="T19" s="303">
        <v>3395.3528162115813</v>
      </c>
      <c r="U19" s="303">
        <v>403.24764425250737</v>
      </c>
      <c r="V19" s="303">
        <v>2992.1051719590741</v>
      </c>
      <c r="W19" s="303">
        <v>17.41</v>
      </c>
      <c r="X19" s="334">
        <v>43</v>
      </c>
      <c r="Y19" s="303">
        <v>0</v>
      </c>
      <c r="Z19" s="334">
        <v>0</v>
      </c>
      <c r="AA19" s="303">
        <v>42.5</v>
      </c>
      <c r="AB19" s="335">
        <v>0.5</v>
      </c>
      <c r="AC19" s="303">
        <v>0</v>
      </c>
      <c r="AD19" s="303">
        <v>0</v>
      </c>
      <c r="AE19" s="303">
        <v>0</v>
      </c>
      <c r="AF19" s="334">
        <v>0</v>
      </c>
      <c r="AG19" s="334">
        <v>43</v>
      </c>
      <c r="AH19" s="303">
        <f t="shared" si="5"/>
        <v>59.91</v>
      </c>
      <c r="AI19" s="369">
        <f t="shared" si="6"/>
        <v>3052.015171959074</v>
      </c>
    </row>
    <row r="20" spans="1:35" s="282" customFormat="1" ht="18" customHeight="1" x14ac:dyDescent="0.2">
      <c r="A20" s="276" t="s">
        <v>66</v>
      </c>
      <c r="B20" s="309" t="s">
        <v>106</v>
      </c>
      <c r="C20" s="276" t="s">
        <v>107</v>
      </c>
      <c r="D20" s="273" t="s">
        <v>297</v>
      </c>
      <c r="E20" s="276" t="s">
        <v>671</v>
      </c>
      <c r="F20" s="275">
        <v>4</v>
      </c>
      <c r="G20" s="276" t="s">
        <v>641</v>
      </c>
      <c r="H20" s="276" t="s">
        <v>108</v>
      </c>
      <c r="I20" s="276" t="s">
        <v>109</v>
      </c>
      <c r="J20" s="278">
        <v>1</v>
      </c>
      <c r="K20" s="279">
        <v>1</v>
      </c>
      <c r="L20" s="280">
        <f t="shared" si="0"/>
        <v>1</v>
      </c>
      <c r="M20" s="281" t="s">
        <v>76</v>
      </c>
      <c r="N20" s="280">
        <f t="shared" si="1"/>
        <v>1</v>
      </c>
      <c r="O20" s="281" t="s">
        <v>12</v>
      </c>
      <c r="P20" s="280">
        <f t="shared" si="7"/>
        <v>0</v>
      </c>
      <c r="Q20" s="281" t="s">
        <v>12</v>
      </c>
      <c r="R20" s="280">
        <f t="shared" si="3"/>
        <v>0</v>
      </c>
      <c r="S20" s="280">
        <f t="shared" si="4"/>
        <v>2</v>
      </c>
      <c r="T20" s="303">
        <v>13581.411264846325</v>
      </c>
      <c r="U20" s="303">
        <v>1612.9905770100295</v>
      </c>
      <c r="V20" s="303">
        <v>11968.420687836297</v>
      </c>
      <c r="W20" s="303">
        <v>9182.7800000000007</v>
      </c>
      <c r="X20" s="334">
        <v>15015</v>
      </c>
      <c r="Y20" s="303">
        <v>10.19</v>
      </c>
      <c r="Z20" s="334">
        <v>2</v>
      </c>
      <c r="AA20" s="303">
        <v>0</v>
      </c>
      <c r="AB20" s="335">
        <v>0</v>
      </c>
      <c r="AC20" s="303">
        <v>54.16</v>
      </c>
      <c r="AD20" s="303">
        <v>0</v>
      </c>
      <c r="AE20" s="303">
        <v>0</v>
      </c>
      <c r="AF20" s="334">
        <v>0</v>
      </c>
      <c r="AG20" s="334">
        <v>15017</v>
      </c>
      <c r="AH20" s="303">
        <f t="shared" si="5"/>
        <v>9247.130000000001</v>
      </c>
      <c r="AI20" s="369">
        <f t="shared" si="6"/>
        <v>21215.550687836298</v>
      </c>
    </row>
    <row r="21" spans="1:35" s="282" customFormat="1" ht="18" customHeight="1" x14ac:dyDescent="0.2">
      <c r="A21" s="276" t="s">
        <v>66</v>
      </c>
      <c r="B21" s="309" t="s">
        <v>100</v>
      </c>
      <c r="C21" s="276" t="s">
        <v>101</v>
      </c>
      <c r="D21" s="273" t="s">
        <v>102</v>
      </c>
      <c r="E21" s="276" t="s">
        <v>103</v>
      </c>
      <c r="F21" s="275">
        <v>1</v>
      </c>
      <c r="G21" s="276" t="s">
        <v>641</v>
      </c>
      <c r="H21" s="276" t="s">
        <v>699</v>
      </c>
      <c r="I21" s="276" t="s">
        <v>104</v>
      </c>
      <c r="J21" s="278">
        <v>1</v>
      </c>
      <c r="K21" s="279">
        <v>1</v>
      </c>
      <c r="L21" s="280">
        <f t="shared" si="0"/>
        <v>1</v>
      </c>
      <c r="M21" s="281" t="s">
        <v>76</v>
      </c>
      <c r="N21" s="280">
        <f t="shared" si="1"/>
        <v>1</v>
      </c>
      <c r="O21" s="281" t="s">
        <v>12</v>
      </c>
      <c r="P21" s="280">
        <f t="shared" si="7"/>
        <v>0</v>
      </c>
      <c r="Q21" s="281" t="s">
        <v>12</v>
      </c>
      <c r="R21" s="280">
        <f t="shared" si="3"/>
        <v>0</v>
      </c>
      <c r="S21" s="280">
        <f t="shared" si="4"/>
        <v>2</v>
      </c>
      <c r="T21" s="303">
        <v>13581.411264846325</v>
      </c>
      <c r="U21" s="303">
        <v>1612.9905770100295</v>
      </c>
      <c r="V21" s="303">
        <v>11968.420687836297</v>
      </c>
      <c r="W21" s="303">
        <v>16465.169999999998</v>
      </c>
      <c r="X21" s="334">
        <v>25953</v>
      </c>
      <c r="Y21" s="303">
        <v>14</v>
      </c>
      <c r="Z21" s="334">
        <v>2</v>
      </c>
      <c r="AA21" s="303">
        <v>0</v>
      </c>
      <c r="AB21" s="335">
        <v>0</v>
      </c>
      <c r="AC21" s="303">
        <v>0</v>
      </c>
      <c r="AD21" s="303">
        <v>0</v>
      </c>
      <c r="AE21" s="303">
        <v>0</v>
      </c>
      <c r="AF21" s="334">
        <v>0</v>
      </c>
      <c r="AG21" s="334">
        <v>25955</v>
      </c>
      <c r="AH21" s="303">
        <f t="shared" si="5"/>
        <v>16479.169999999998</v>
      </c>
      <c r="AI21" s="369">
        <f t="shared" si="6"/>
        <v>28447.590687836295</v>
      </c>
    </row>
    <row r="22" spans="1:35" s="282" customFormat="1" ht="18" customHeight="1" x14ac:dyDescent="0.2">
      <c r="A22" s="276" t="s">
        <v>66</v>
      </c>
      <c r="B22" s="309" t="s">
        <v>96</v>
      </c>
      <c r="C22" s="276" t="s">
        <v>97</v>
      </c>
      <c r="D22" s="273" t="s">
        <v>111</v>
      </c>
      <c r="E22" s="276" t="s">
        <v>98</v>
      </c>
      <c r="F22" s="275">
        <v>1</v>
      </c>
      <c r="G22" s="276" t="s">
        <v>641</v>
      </c>
      <c r="H22" s="276" t="s">
        <v>706</v>
      </c>
      <c r="I22" s="276" t="s">
        <v>99</v>
      </c>
      <c r="J22" s="278">
        <v>1</v>
      </c>
      <c r="K22" s="279">
        <v>0.5</v>
      </c>
      <c r="L22" s="280">
        <f t="shared" si="0"/>
        <v>0.5</v>
      </c>
      <c r="M22" s="281" t="s">
        <v>76</v>
      </c>
      <c r="N22" s="280">
        <f t="shared" si="1"/>
        <v>0.5</v>
      </c>
      <c r="O22" s="281" t="s">
        <v>12</v>
      </c>
      <c r="P22" s="280">
        <f t="shared" si="7"/>
        <v>0</v>
      </c>
      <c r="Q22" s="281" t="s">
        <v>12</v>
      </c>
      <c r="R22" s="280">
        <f t="shared" si="3"/>
        <v>0</v>
      </c>
      <c r="S22" s="280">
        <f t="shared" si="4"/>
        <v>1</v>
      </c>
      <c r="T22" s="303">
        <v>6790.7056324231626</v>
      </c>
      <c r="U22" s="303">
        <v>806.49528850501474</v>
      </c>
      <c r="V22" s="303">
        <v>5984.2103439181483</v>
      </c>
      <c r="W22" s="303">
        <v>369.72</v>
      </c>
      <c r="X22" s="334">
        <v>894</v>
      </c>
      <c r="Y22" s="303">
        <v>18.75</v>
      </c>
      <c r="Z22" s="334">
        <v>3</v>
      </c>
      <c r="AA22" s="303">
        <v>0</v>
      </c>
      <c r="AB22" s="335">
        <v>0</v>
      </c>
      <c r="AC22" s="303">
        <v>0</v>
      </c>
      <c r="AD22" s="303">
        <v>0</v>
      </c>
      <c r="AE22" s="303">
        <v>0</v>
      </c>
      <c r="AF22" s="334">
        <v>0</v>
      </c>
      <c r="AG22" s="334">
        <v>897</v>
      </c>
      <c r="AH22" s="303">
        <f t="shared" si="5"/>
        <v>388.47</v>
      </c>
      <c r="AI22" s="369">
        <f t="shared" si="6"/>
        <v>6372.6803439181485</v>
      </c>
    </row>
    <row r="23" spans="1:35" s="282" customFormat="1" ht="18" customHeight="1" x14ac:dyDescent="0.2">
      <c r="A23" s="276" t="s">
        <v>66</v>
      </c>
      <c r="B23" s="309" t="s">
        <v>110</v>
      </c>
      <c r="C23" s="276" t="s">
        <v>97</v>
      </c>
      <c r="D23" s="273" t="s">
        <v>111</v>
      </c>
      <c r="E23" s="276" t="s">
        <v>98</v>
      </c>
      <c r="F23" s="275">
        <v>1</v>
      </c>
      <c r="G23" s="276" t="s">
        <v>641</v>
      </c>
      <c r="H23" s="276" t="s">
        <v>112</v>
      </c>
      <c r="I23" s="276" t="s">
        <v>113</v>
      </c>
      <c r="J23" s="278">
        <v>1</v>
      </c>
      <c r="K23" s="279">
        <v>0.5</v>
      </c>
      <c r="L23" s="280">
        <f t="shared" si="0"/>
        <v>0.5</v>
      </c>
      <c r="M23" s="281" t="s">
        <v>76</v>
      </c>
      <c r="N23" s="280">
        <f t="shared" si="1"/>
        <v>0.5</v>
      </c>
      <c r="O23" s="281" t="s">
        <v>12</v>
      </c>
      <c r="P23" s="280">
        <f t="shared" si="7"/>
        <v>0</v>
      </c>
      <c r="Q23" s="281" t="s">
        <v>12</v>
      </c>
      <c r="R23" s="280">
        <f t="shared" si="3"/>
        <v>0</v>
      </c>
      <c r="S23" s="280">
        <f t="shared" si="4"/>
        <v>1</v>
      </c>
      <c r="T23" s="303">
        <v>6790.7056324231626</v>
      </c>
      <c r="U23" s="303">
        <v>806.49528850501474</v>
      </c>
      <c r="V23" s="303">
        <v>5984.2103439181483</v>
      </c>
      <c r="W23" s="303">
        <v>7865.87</v>
      </c>
      <c r="X23" s="334">
        <v>12372</v>
      </c>
      <c r="Y23" s="303">
        <v>42.44</v>
      </c>
      <c r="Z23" s="334">
        <v>8</v>
      </c>
      <c r="AA23" s="303">
        <v>0</v>
      </c>
      <c r="AB23" s="335">
        <v>0</v>
      </c>
      <c r="AC23" s="303">
        <v>0</v>
      </c>
      <c r="AD23" s="303">
        <v>43.38</v>
      </c>
      <c r="AE23" s="303">
        <v>0</v>
      </c>
      <c r="AF23" s="334">
        <v>0</v>
      </c>
      <c r="AG23" s="334">
        <v>12380</v>
      </c>
      <c r="AH23" s="303">
        <f t="shared" si="5"/>
        <v>7951.69</v>
      </c>
      <c r="AI23" s="369">
        <f t="shared" si="6"/>
        <v>13935.900343918147</v>
      </c>
    </row>
    <row r="24" spans="1:35" s="282" customFormat="1" ht="18" customHeight="1" x14ac:dyDescent="0.2">
      <c r="A24" s="276" t="s">
        <v>66</v>
      </c>
      <c r="B24" s="309" t="s">
        <v>125</v>
      </c>
      <c r="C24" s="276" t="s">
        <v>126</v>
      </c>
      <c r="D24" s="273" t="s">
        <v>127</v>
      </c>
      <c r="E24" s="276" t="s">
        <v>128</v>
      </c>
      <c r="F24" s="275">
        <v>3</v>
      </c>
      <c r="G24" s="276" t="s">
        <v>641</v>
      </c>
      <c r="H24" s="276" t="s">
        <v>129</v>
      </c>
      <c r="I24" s="276" t="s">
        <v>130</v>
      </c>
      <c r="J24" s="278">
        <v>1</v>
      </c>
      <c r="K24" s="279">
        <v>1</v>
      </c>
      <c r="L24" s="280">
        <f t="shared" si="0"/>
        <v>1</v>
      </c>
      <c r="M24" s="281" t="s">
        <v>76</v>
      </c>
      <c r="N24" s="280">
        <f t="shared" si="1"/>
        <v>1</v>
      </c>
      <c r="O24" s="281" t="s">
        <v>12</v>
      </c>
      <c r="P24" s="280">
        <f t="shared" si="7"/>
        <v>0</v>
      </c>
      <c r="Q24" s="281" t="s">
        <v>12</v>
      </c>
      <c r="R24" s="280">
        <f t="shared" si="3"/>
        <v>0</v>
      </c>
      <c r="S24" s="280">
        <f t="shared" si="4"/>
        <v>2</v>
      </c>
      <c r="T24" s="303">
        <v>13581.411264846325</v>
      </c>
      <c r="U24" s="303">
        <v>1612.9905770100295</v>
      </c>
      <c r="V24" s="303">
        <v>11968.420687836297</v>
      </c>
      <c r="W24" s="303">
        <v>13886.66</v>
      </c>
      <c r="X24" s="334">
        <v>25562</v>
      </c>
      <c r="Y24" s="303">
        <v>43.81</v>
      </c>
      <c r="Z24" s="334">
        <v>8</v>
      </c>
      <c r="AA24" s="303">
        <v>42.5</v>
      </c>
      <c r="AB24" s="335">
        <v>0.5</v>
      </c>
      <c r="AC24" s="303">
        <v>0</v>
      </c>
      <c r="AD24" s="303">
        <v>0</v>
      </c>
      <c r="AE24" s="303">
        <v>0</v>
      </c>
      <c r="AF24" s="334">
        <v>0</v>
      </c>
      <c r="AG24" s="334">
        <v>25570</v>
      </c>
      <c r="AH24" s="303">
        <f t="shared" si="5"/>
        <v>13972.97</v>
      </c>
      <c r="AI24" s="369">
        <f t="shared" si="6"/>
        <v>25941.390687836298</v>
      </c>
    </row>
    <row r="25" spans="1:35" s="282" customFormat="1" ht="18" customHeight="1" x14ac:dyDescent="0.2">
      <c r="A25" s="276" t="s">
        <v>66</v>
      </c>
      <c r="B25" s="310" t="s">
        <v>756</v>
      </c>
      <c r="C25" s="276" t="s">
        <v>750</v>
      </c>
      <c r="D25" s="273" t="s">
        <v>751</v>
      </c>
      <c r="E25" s="276" t="s">
        <v>752</v>
      </c>
      <c r="F25" s="275">
        <v>3</v>
      </c>
      <c r="G25" s="276" t="s">
        <v>81</v>
      </c>
      <c r="H25" s="276" t="s">
        <v>81</v>
      </c>
      <c r="I25" s="276" t="s">
        <v>841</v>
      </c>
      <c r="J25" s="278">
        <v>1</v>
      </c>
      <c r="K25" s="279">
        <v>0.5</v>
      </c>
      <c r="L25" s="280">
        <f t="shared" si="0"/>
        <v>0.5</v>
      </c>
      <c r="M25" s="281" t="s">
        <v>12</v>
      </c>
      <c r="N25" s="280">
        <f t="shared" si="1"/>
        <v>0</v>
      </c>
      <c r="O25" s="281" t="s">
        <v>12</v>
      </c>
      <c r="P25" s="280">
        <f t="shared" si="7"/>
        <v>0</v>
      </c>
      <c r="Q25" s="281" t="s">
        <v>12</v>
      </c>
      <c r="R25" s="280">
        <f t="shared" si="3"/>
        <v>0</v>
      </c>
      <c r="S25" s="280">
        <f t="shared" si="4"/>
        <v>0.5</v>
      </c>
      <c r="T25" s="303">
        <v>3395.3528162115813</v>
      </c>
      <c r="U25" s="303">
        <v>403.24764425250737</v>
      </c>
      <c r="V25" s="303">
        <v>2992.1051719590741</v>
      </c>
      <c r="W25" s="303">
        <v>2781.22</v>
      </c>
      <c r="X25" s="334">
        <v>4688</v>
      </c>
      <c r="Y25" s="303">
        <v>489.21</v>
      </c>
      <c r="Z25" s="334">
        <v>64</v>
      </c>
      <c r="AA25" s="303">
        <v>552.5</v>
      </c>
      <c r="AB25" s="335">
        <v>6.5</v>
      </c>
      <c r="AC25" s="303">
        <v>210.87</v>
      </c>
      <c r="AD25" s="303">
        <v>0</v>
      </c>
      <c r="AE25" s="303">
        <v>0</v>
      </c>
      <c r="AF25" s="334">
        <v>0</v>
      </c>
      <c r="AG25" s="334">
        <v>4752</v>
      </c>
      <c r="AH25" s="303">
        <f t="shared" si="5"/>
        <v>4033.7999999999997</v>
      </c>
      <c r="AI25" s="369">
        <f t="shared" si="6"/>
        <v>7025.9051719590734</v>
      </c>
    </row>
    <row r="26" spans="1:35" s="282" customFormat="1" ht="18" customHeight="1" x14ac:dyDescent="0.2">
      <c r="A26" s="276" t="s">
        <v>135</v>
      </c>
      <c r="B26" s="309" t="s">
        <v>152</v>
      </c>
      <c r="C26" s="276" t="s">
        <v>153</v>
      </c>
      <c r="D26" s="273" t="s">
        <v>19</v>
      </c>
      <c r="E26" s="276" t="s">
        <v>20</v>
      </c>
      <c r="F26" s="275">
        <v>2</v>
      </c>
      <c r="G26" s="276" t="s">
        <v>602</v>
      </c>
      <c r="H26" s="276" t="s">
        <v>603</v>
      </c>
      <c r="I26" s="276">
        <v>505911</v>
      </c>
      <c r="J26" s="278">
        <v>1</v>
      </c>
      <c r="K26" s="279">
        <v>0.5</v>
      </c>
      <c r="L26" s="280">
        <f t="shared" si="0"/>
        <v>0.5</v>
      </c>
      <c r="M26" s="281" t="s">
        <v>12</v>
      </c>
      <c r="N26" s="280">
        <f t="shared" si="1"/>
        <v>0</v>
      </c>
      <c r="O26" s="281" t="s">
        <v>12</v>
      </c>
      <c r="P26" s="280">
        <f t="shared" si="7"/>
        <v>0</v>
      </c>
      <c r="Q26" s="281" t="s">
        <v>12</v>
      </c>
      <c r="R26" s="280">
        <f t="shared" si="3"/>
        <v>0</v>
      </c>
      <c r="S26" s="280">
        <f t="shared" si="4"/>
        <v>0.5</v>
      </c>
      <c r="T26" s="303">
        <v>3395.3528162115813</v>
      </c>
      <c r="U26" s="303">
        <v>403.24764425250737</v>
      </c>
      <c r="V26" s="303">
        <v>2992.1051719590741</v>
      </c>
      <c r="W26" s="303">
        <v>0</v>
      </c>
      <c r="X26" s="334">
        <v>0</v>
      </c>
      <c r="Y26" s="303">
        <v>0</v>
      </c>
      <c r="Z26" s="334">
        <v>0</v>
      </c>
      <c r="AA26" s="303">
        <v>0</v>
      </c>
      <c r="AB26" s="335">
        <v>0</v>
      </c>
      <c r="AC26" s="303">
        <v>0</v>
      </c>
      <c r="AD26" s="303">
        <v>0</v>
      </c>
      <c r="AE26" s="303">
        <v>0</v>
      </c>
      <c r="AF26" s="334">
        <v>0</v>
      </c>
      <c r="AG26" s="334">
        <v>0</v>
      </c>
      <c r="AH26" s="303">
        <f t="shared" si="5"/>
        <v>0</v>
      </c>
      <c r="AI26" s="369">
        <f t="shared" si="6"/>
        <v>2992.1051719590741</v>
      </c>
    </row>
    <row r="27" spans="1:35" s="282" customFormat="1" ht="18" customHeight="1" x14ac:dyDescent="0.2">
      <c r="A27" s="276" t="s">
        <v>135</v>
      </c>
      <c r="B27" s="309" t="s">
        <v>120</v>
      </c>
      <c r="C27" s="276" t="s">
        <v>153</v>
      </c>
      <c r="D27" s="273" t="s">
        <v>19</v>
      </c>
      <c r="E27" s="276" t="s">
        <v>20</v>
      </c>
      <c r="F27" s="275">
        <v>2</v>
      </c>
      <c r="G27" s="276" t="s">
        <v>604</v>
      </c>
      <c r="H27" s="276" t="s">
        <v>605</v>
      </c>
      <c r="I27" s="276" t="s">
        <v>551</v>
      </c>
      <c r="J27" s="278">
        <v>1</v>
      </c>
      <c r="K27" s="279">
        <v>0.5</v>
      </c>
      <c r="L27" s="280">
        <f t="shared" si="0"/>
        <v>0.5</v>
      </c>
      <c r="M27" s="281" t="s">
        <v>12</v>
      </c>
      <c r="N27" s="280">
        <f t="shared" si="1"/>
        <v>0</v>
      </c>
      <c r="O27" s="281" t="s">
        <v>12</v>
      </c>
      <c r="P27" s="280">
        <f t="shared" si="7"/>
        <v>0</v>
      </c>
      <c r="Q27" s="281" t="s">
        <v>12</v>
      </c>
      <c r="R27" s="280">
        <f t="shared" si="3"/>
        <v>0</v>
      </c>
      <c r="S27" s="280">
        <f t="shared" si="4"/>
        <v>0.5</v>
      </c>
      <c r="T27" s="303">
        <v>3395.3528162115813</v>
      </c>
      <c r="U27" s="303">
        <v>403.24764425250737</v>
      </c>
      <c r="V27" s="303">
        <v>2992.1051719590741</v>
      </c>
      <c r="W27" s="303">
        <v>356.94</v>
      </c>
      <c r="X27" s="334">
        <v>737</v>
      </c>
      <c r="Y27" s="303">
        <v>60.1</v>
      </c>
      <c r="Z27" s="334">
        <v>9</v>
      </c>
      <c r="AA27" s="303">
        <v>0</v>
      </c>
      <c r="AB27" s="335">
        <v>0</v>
      </c>
      <c r="AC27" s="303">
        <v>3.69</v>
      </c>
      <c r="AD27" s="303">
        <v>0</v>
      </c>
      <c r="AE27" s="303">
        <v>0</v>
      </c>
      <c r="AF27" s="334">
        <v>0</v>
      </c>
      <c r="AG27" s="334">
        <v>746</v>
      </c>
      <c r="AH27" s="303">
        <f t="shared" si="5"/>
        <v>420.73</v>
      </c>
      <c r="AI27" s="369">
        <f t="shared" si="6"/>
        <v>3412.8351719590742</v>
      </c>
    </row>
    <row r="28" spans="1:35" s="282" customFormat="1" ht="18" customHeight="1" x14ac:dyDescent="0.2">
      <c r="A28" s="276" t="s">
        <v>135</v>
      </c>
      <c r="B28" s="309" t="s">
        <v>144</v>
      </c>
      <c r="C28" s="276" t="s">
        <v>615</v>
      </c>
      <c r="D28" s="273" t="s">
        <v>15</v>
      </c>
      <c r="E28" s="276" t="s">
        <v>16</v>
      </c>
      <c r="F28" s="275">
        <v>2</v>
      </c>
      <c r="G28" s="276" t="s">
        <v>602</v>
      </c>
      <c r="H28" s="276" t="s">
        <v>616</v>
      </c>
      <c r="I28" s="283">
        <v>502230</v>
      </c>
      <c r="J28" s="278">
        <v>2</v>
      </c>
      <c r="K28" s="279">
        <v>1</v>
      </c>
      <c r="L28" s="280">
        <f t="shared" si="0"/>
        <v>2</v>
      </c>
      <c r="M28" s="281" t="s">
        <v>12</v>
      </c>
      <c r="N28" s="280">
        <f t="shared" si="1"/>
        <v>0</v>
      </c>
      <c r="O28" s="281" t="s">
        <v>12</v>
      </c>
      <c r="P28" s="280">
        <f t="shared" si="7"/>
        <v>0</v>
      </c>
      <c r="Q28" s="281" t="s">
        <v>12</v>
      </c>
      <c r="R28" s="280">
        <f t="shared" si="3"/>
        <v>0</v>
      </c>
      <c r="S28" s="280">
        <f t="shared" si="4"/>
        <v>2</v>
      </c>
      <c r="T28" s="303">
        <v>13581.411264846325</v>
      </c>
      <c r="U28" s="303">
        <v>1612.9905770100295</v>
      </c>
      <c r="V28" s="303">
        <v>11968.420687836297</v>
      </c>
      <c r="W28" s="303">
        <v>32.479999999999997</v>
      </c>
      <c r="X28" s="334">
        <v>81</v>
      </c>
      <c r="Y28" s="303">
        <v>0</v>
      </c>
      <c r="Z28" s="334">
        <v>0</v>
      </c>
      <c r="AA28" s="303">
        <v>0</v>
      </c>
      <c r="AB28" s="335">
        <v>0</v>
      </c>
      <c r="AC28" s="303">
        <v>0</v>
      </c>
      <c r="AD28" s="303">
        <v>0</v>
      </c>
      <c r="AE28" s="303">
        <v>0</v>
      </c>
      <c r="AF28" s="334">
        <v>0</v>
      </c>
      <c r="AG28" s="334">
        <v>81</v>
      </c>
      <c r="AH28" s="303">
        <f t="shared" si="5"/>
        <v>32.479999999999997</v>
      </c>
      <c r="AI28" s="369">
        <f t="shared" si="6"/>
        <v>12000.900687836296</v>
      </c>
    </row>
    <row r="29" spans="1:35" s="282" customFormat="1" ht="18" customHeight="1" x14ac:dyDescent="0.2">
      <c r="A29" s="286" t="s">
        <v>135</v>
      </c>
      <c r="B29" s="309" t="s">
        <v>560</v>
      </c>
      <c r="C29" s="284" t="s">
        <v>88</v>
      </c>
      <c r="D29" s="271" t="s">
        <v>89</v>
      </c>
      <c r="E29" s="284" t="s">
        <v>90</v>
      </c>
      <c r="F29" s="284">
        <v>1</v>
      </c>
      <c r="G29" s="276" t="s">
        <v>602</v>
      </c>
      <c r="H29" s="284" t="s">
        <v>630</v>
      </c>
      <c r="I29" s="286">
        <v>502200</v>
      </c>
      <c r="J29" s="278">
        <v>2</v>
      </c>
      <c r="K29" s="279">
        <v>0.1</v>
      </c>
      <c r="L29" s="280">
        <f t="shared" si="0"/>
        <v>0.2</v>
      </c>
      <c r="M29" s="281" t="s">
        <v>76</v>
      </c>
      <c r="N29" s="280">
        <f t="shared" si="1"/>
        <v>0.2</v>
      </c>
      <c r="O29" s="281" t="s">
        <v>12</v>
      </c>
      <c r="P29" s="280">
        <f t="shared" si="7"/>
        <v>0</v>
      </c>
      <c r="Q29" s="281" t="s">
        <v>12</v>
      </c>
      <c r="R29" s="280">
        <f t="shared" si="3"/>
        <v>0</v>
      </c>
      <c r="S29" s="280">
        <f t="shared" si="4"/>
        <v>0.4</v>
      </c>
      <c r="T29" s="303">
        <v>2716.2822529692653</v>
      </c>
      <c r="U29" s="303">
        <v>322.59811540200593</v>
      </c>
      <c r="V29" s="303">
        <v>2393.6841375672593</v>
      </c>
      <c r="W29" s="303">
        <v>2.4300000000000002</v>
      </c>
      <c r="X29" s="334">
        <v>6</v>
      </c>
      <c r="Y29" s="303">
        <v>0</v>
      </c>
      <c r="Z29" s="334">
        <v>0</v>
      </c>
      <c r="AA29" s="303">
        <v>0</v>
      </c>
      <c r="AB29" s="335">
        <v>0</v>
      </c>
      <c r="AC29" s="303">
        <v>0</v>
      </c>
      <c r="AD29" s="303">
        <v>0</v>
      </c>
      <c r="AE29" s="303">
        <v>0</v>
      </c>
      <c r="AF29" s="334">
        <v>0</v>
      </c>
      <c r="AG29" s="334">
        <v>6</v>
      </c>
      <c r="AH29" s="303">
        <f t="shared" si="5"/>
        <v>2.4300000000000002</v>
      </c>
      <c r="AI29" s="369">
        <f t="shared" si="6"/>
        <v>2396.1141375672591</v>
      </c>
    </row>
    <row r="30" spans="1:35" s="282" customFormat="1" ht="18" customHeight="1" x14ac:dyDescent="0.2">
      <c r="A30" s="276" t="s">
        <v>135</v>
      </c>
      <c r="B30" s="309" t="s">
        <v>138</v>
      </c>
      <c r="C30" s="276" t="s">
        <v>88</v>
      </c>
      <c r="D30" s="273" t="s">
        <v>89</v>
      </c>
      <c r="E30" s="276" t="s">
        <v>90</v>
      </c>
      <c r="F30" s="275">
        <v>1</v>
      </c>
      <c r="G30" s="276" t="s">
        <v>602</v>
      </c>
      <c r="H30" s="276" t="s">
        <v>603</v>
      </c>
      <c r="I30" s="276">
        <v>505911</v>
      </c>
      <c r="J30" s="278">
        <v>2</v>
      </c>
      <c r="K30" s="279">
        <v>0.2</v>
      </c>
      <c r="L30" s="280">
        <f t="shared" si="0"/>
        <v>0.4</v>
      </c>
      <c r="M30" s="281" t="s">
        <v>76</v>
      </c>
      <c r="N30" s="280">
        <f t="shared" si="1"/>
        <v>0.4</v>
      </c>
      <c r="O30" s="281" t="s">
        <v>12</v>
      </c>
      <c r="P30" s="280">
        <f t="shared" si="7"/>
        <v>0</v>
      </c>
      <c r="Q30" s="281" t="s">
        <v>12</v>
      </c>
      <c r="R30" s="280">
        <f t="shared" si="3"/>
        <v>0</v>
      </c>
      <c r="S30" s="280">
        <f t="shared" si="4"/>
        <v>0.8</v>
      </c>
      <c r="T30" s="303">
        <v>5432.5645059385306</v>
      </c>
      <c r="U30" s="303">
        <v>645.19623080401186</v>
      </c>
      <c r="V30" s="303">
        <v>4787.3682751345186</v>
      </c>
      <c r="W30" s="303">
        <v>991.88</v>
      </c>
      <c r="X30" s="334">
        <v>1672</v>
      </c>
      <c r="Y30" s="303">
        <v>237.09</v>
      </c>
      <c r="Z30" s="334">
        <v>35</v>
      </c>
      <c r="AA30" s="303">
        <v>170</v>
      </c>
      <c r="AB30" s="335">
        <v>2</v>
      </c>
      <c r="AC30" s="303">
        <v>54.92</v>
      </c>
      <c r="AD30" s="303">
        <v>0</v>
      </c>
      <c r="AE30" s="303">
        <v>0</v>
      </c>
      <c r="AF30" s="334">
        <v>0</v>
      </c>
      <c r="AG30" s="334">
        <v>1707</v>
      </c>
      <c r="AH30" s="303">
        <f t="shared" si="5"/>
        <v>1453.8899999999999</v>
      </c>
      <c r="AI30" s="369">
        <f t="shared" si="6"/>
        <v>6241.258275134518</v>
      </c>
    </row>
    <row r="31" spans="1:35" s="282" customFormat="1" ht="18" customHeight="1" x14ac:dyDescent="0.2">
      <c r="A31" s="276" t="s">
        <v>135</v>
      </c>
      <c r="B31" s="309" t="s">
        <v>146</v>
      </c>
      <c r="C31" s="276" t="s">
        <v>88</v>
      </c>
      <c r="D31" s="273" t="s">
        <v>89</v>
      </c>
      <c r="E31" s="276" t="s">
        <v>90</v>
      </c>
      <c r="F31" s="275">
        <v>1</v>
      </c>
      <c r="G31" s="276" t="s">
        <v>602</v>
      </c>
      <c r="H31" s="276" t="s">
        <v>631</v>
      </c>
      <c r="I31" s="276">
        <v>504401</v>
      </c>
      <c r="J31" s="278">
        <v>2</v>
      </c>
      <c r="K31" s="279">
        <v>0.2</v>
      </c>
      <c r="L31" s="280">
        <f t="shared" si="0"/>
        <v>0.4</v>
      </c>
      <c r="M31" s="281" t="s">
        <v>76</v>
      </c>
      <c r="N31" s="280">
        <f t="shared" si="1"/>
        <v>0.4</v>
      </c>
      <c r="O31" s="281" t="s">
        <v>12</v>
      </c>
      <c r="P31" s="280">
        <f t="shared" si="7"/>
        <v>0</v>
      </c>
      <c r="Q31" s="281" t="s">
        <v>12</v>
      </c>
      <c r="R31" s="280">
        <f t="shared" si="3"/>
        <v>0</v>
      </c>
      <c r="S31" s="280">
        <f t="shared" si="4"/>
        <v>0.8</v>
      </c>
      <c r="T31" s="303">
        <v>5432.5645059385306</v>
      </c>
      <c r="U31" s="303">
        <v>645.19623080401186</v>
      </c>
      <c r="V31" s="303">
        <v>4787.3682751345186</v>
      </c>
      <c r="W31" s="303">
        <v>370.63</v>
      </c>
      <c r="X31" s="334">
        <v>587</v>
      </c>
      <c r="Y31" s="303">
        <v>46.27</v>
      </c>
      <c r="Z31" s="334">
        <v>7</v>
      </c>
      <c r="AA31" s="303">
        <v>0</v>
      </c>
      <c r="AB31" s="335">
        <v>0</v>
      </c>
      <c r="AC31" s="303">
        <v>28.4</v>
      </c>
      <c r="AD31" s="303">
        <v>0</v>
      </c>
      <c r="AE31" s="303">
        <v>0</v>
      </c>
      <c r="AF31" s="334">
        <v>0</v>
      </c>
      <c r="AG31" s="334">
        <v>594</v>
      </c>
      <c r="AH31" s="303">
        <f t="shared" si="5"/>
        <v>445.3</v>
      </c>
      <c r="AI31" s="369">
        <f t="shared" si="6"/>
        <v>5232.6682751345188</v>
      </c>
    </row>
    <row r="32" spans="1:35" s="282" customFormat="1" ht="18" customHeight="1" x14ac:dyDescent="0.2">
      <c r="A32" s="276" t="s">
        <v>135</v>
      </c>
      <c r="B32" s="309" t="s">
        <v>117</v>
      </c>
      <c r="C32" s="276" t="s">
        <v>88</v>
      </c>
      <c r="D32" s="273" t="s">
        <v>89</v>
      </c>
      <c r="E32" s="276" t="s">
        <v>90</v>
      </c>
      <c r="F32" s="275">
        <v>1</v>
      </c>
      <c r="G32" s="276" t="s">
        <v>602</v>
      </c>
      <c r="H32" s="276" t="s">
        <v>632</v>
      </c>
      <c r="I32" s="276" t="s">
        <v>550</v>
      </c>
      <c r="J32" s="278">
        <v>2</v>
      </c>
      <c r="K32" s="279">
        <v>0.1</v>
      </c>
      <c r="L32" s="280">
        <f t="shared" si="0"/>
        <v>0.2</v>
      </c>
      <c r="M32" s="281" t="s">
        <v>76</v>
      </c>
      <c r="N32" s="280">
        <f t="shared" si="1"/>
        <v>0.2</v>
      </c>
      <c r="O32" s="281" t="s">
        <v>12</v>
      </c>
      <c r="P32" s="280">
        <f t="shared" si="7"/>
        <v>0</v>
      </c>
      <c r="Q32" s="281" t="s">
        <v>12</v>
      </c>
      <c r="R32" s="280">
        <f t="shared" si="3"/>
        <v>0</v>
      </c>
      <c r="S32" s="280">
        <f t="shared" si="4"/>
        <v>0.4</v>
      </c>
      <c r="T32" s="303">
        <v>2716.2822529692653</v>
      </c>
      <c r="U32" s="303">
        <v>322.59811540200593</v>
      </c>
      <c r="V32" s="303">
        <v>2393.6841375672593</v>
      </c>
      <c r="W32" s="303">
        <v>182.84</v>
      </c>
      <c r="X32" s="334">
        <v>383</v>
      </c>
      <c r="Y32" s="303">
        <v>22.9</v>
      </c>
      <c r="Z32" s="334">
        <v>3</v>
      </c>
      <c r="AA32" s="303">
        <v>0</v>
      </c>
      <c r="AB32" s="335">
        <v>0</v>
      </c>
      <c r="AC32" s="303">
        <v>9.31</v>
      </c>
      <c r="AD32" s="303">
        <v>0</v>
      </c>
      <c r="AE32" s="303">
        <v>0</v>
      </c>
      <c r="AF32" s="334">
        <v>0</v>
      </c>
      <c r="AG32" s="334">
        <v>386</v>
      </c>
      <c r="AH32" s="303">
        <f t="shared" si="5"/>
        <v>215.05</v>
      </c>
      <c r="AI32" s="369">
        <f t="shared" si="6"/>
        <v>2608.7341375672595</v>
      </c>
    </row>
    <row r="33" spans="1:35" s="282" customFormat="1" ht="18" customHeight="1" x14ac:dyDescent="0.2">
      <c r="A33" s="276" t="s">
        <v>135</v>
      </c>
      <c r="B33" s="309" t="s">
        <v>160</v>
      </c>
      <c r="C33" s="276" t="s">
        <v>88</v>
      </c>
      <c r="D33" s="273" t="s">
        <v>89</v>
      </c>
      <c r="E33" s="276" t="s">
        <v>90</v>
      </c>
      <c r="F33" s="275">
        <v>1</v>
      </c>
      <c r="G33" s="276" t="s">
        <v>602</v>
      </c>
      <c r="H33" s="276" t="s">
        <v>634</v>
      </c>
      <c r="I33" s="283">
        <v>503401</v>
      </c>
      <c r="J33" s="278">
        <v>2</v>
      </c>
      <c r="K33" s="279">
        <v>0.1</v>
      </c>
      <c r="L33" s="280">
        <f t="shared" si="0"/>
        <v>0.2</v>
      </c>
      <c r="M33" s="281" t="s">
        <v>76</v>
      </c>
      <c r="N33" s="280">
        <f t="shared" si="1"/>
        <v>0.2</v>
      </c>
      <c r="O33" s="281" t="s">
        <v>12</v>
      </c>
      <c r="P33" s="280">
        <f t="shared" si="7"/>
        <v>0</v>
      </c>
      <c r="Q33" s="281" t="s">
        <v>12</v>
      </c>
      <c r="R33" s="280">
        <f t="shared" si="3"/>
        <v>0</v>
      </c>
      <c r="S33" s="280">
        <f t="shared" si="4"/>
        <v>0.4</v>
      </c>
      <c r="T33" s="303">
        <v>2716.2822529692653</v>
      </c>
      <c r="U33" s="303">
        <v>322.59811540200593</v>
      </c>
      <c r="V33" s="303">
        <v>2393.6841375672593</v>
      </c>
      <c r="W33" s="303">
        <v>798.43</v>
      </c>
      <c r="X33" s="334">
        <v>2043</v>
      </c>
      <c r="Y33" s="303">
        <v>20.6</v>
      </c>
      <c r="Z33" s="334">
        <v>3</v>
      </c>
      <c r="AA33" s="303">
        <v>0</v>
      </c>
      <c r="AB33" s="335">
        <v>0</v>
      </c>
      <c r="AC33" s="303">
        <v>12.92</v>
      </c>
      <c r="AD33" s="303">
        <v>0</v>
      </c>
      <c r="AE33" s="303">
        <v>0</v>
      </c>
      <c r="AF33" s="334">
        <v>0</v>
      </c>
      <c r="AG33" s="334">
        <v>2046</v>
      </c>
      <c r="AH33" s="303">
        <f t="shared" si="5"/>
        <v>831.94999999999993</v>
      </c>
      <c r="AI33" s="369">
        <f t="shared" si="6"/>
        <v>3225.6341375672591</v>
      </c>
    </row>
    <row r="34" spans="1:35" s="282" customFormat="1" ht="18" customHeight="1" x14ac:dyDescent="0.2">
      <c r="A34" s="276" t="s">
        <v>135</v>
      </c>
      <c r="B34" s="309" t="s">
        <v>161</v>
      </c>
      <c r="C34" s="276" t="s">
        <v>88</v>
      </c>
      <c r="D34" s="273" t="s">
        <v>89</v>
      </c>
      <c r="E34" s="276" t="s">
        <v>90</v>
      </c>
      <c r="F34" s="275">
        <v>1</v>
      </c>
      <c r="G34" s="276" t="s">
        <v>602</v>
      </c>
      <c r="H34" s="276" t="s">
        <v>636</v>
      </c>
      <c r="I34" s="283">
        <v>502700</v>
      </c>
      <c r="J34" s="278">
        <v>2</v>
      </c>
      <c r="K34" s="279">
        <v>0.1</v>
      </c>
      <c r="L34" s="280">
        <f t="shared" si="0"/>
        <v>0.2</v>
      </c>
      <c r="M34" s="281" t="s">
        <v>76</v>
      </c>
      <c r="N34" s="280">
        <f t="shared" si="1"/>
        <v>0.2</v>
      </c>
      <c r="O34" s="281" t="s">
        <v>12</v>
      </c>
      <c r="P34" s="280">
        <f t="shared" si="7"/>
        <v>0</v>
      </c>
      <c r="Q34" s="281" t="s">
        <v>12</v>
      </c>
      <c r="R34" s="280">
        <f t="shared" ref="R34:R65" si="8">IF(Q34="Y",L34,0)</f>
        <v>0</v>
      </c>
      <c r="S34" s="280">
        <f t="shared" si="4"/>
        <v>0.4</v>
      </c>
      <c r="T34" s="303">
        <v>2716.2822529692653</v>
      </c>
      <c r="U34" s="303">
        <v>322.59811540200593</v>
      </c>
      <c r="V34" s="303">
        <v>2393.6841375672593</v>
      </c>
      <c r="W34" s="303">
        <v>123.21</v>
      </c>
      <c r="X34" s="334">
        <v>329</v>
      </c>
      <c r="Y34" s="303">
        <v>0</v>
      </c>
      <c r="Z34" s="334">
        <v>0</v>
      </c>
      <c r="AA34" s="303">
        <v>0</v>
      </c>
      <c r="AB34" s="335">
        <v>0</v>
      </c>
      <c r="AC34" s="303">
        <v>0</v>
      </c>
      <c r="AD34" s="303">
        <v>0</v>
      </c>
      <c r="AE34" s="303">
        <v>0</v>
      </c>
      <c r="AF34" s="334">
        <v>0</v>
      </c>
      <c r="AG34" s="334">
        <v>329</v>
      </c>
      <c r="AH34" s="303">
        <f t="shared" si="5"/>
        <v>123.21</v>
      </c>
      <c r="AI34" s="369">
        <f t="shared" si="6"/>
        <v>2516.8941375672593</v>
      </c>
    </row>
    <row r="35" spans="1:35" s="282" customFormat="1" ht="18" customHeight="1" x14ac:dyDescent="0.2">
      <c r="A35" s="276" t="s">
        <v>135</v>
      </c>
      <c r="B35" s="309" t="s">
        <v>122</v>
      </c>
      <c r="C35" s="276" t="s">
        <v>88</v>
      </c>
      <c r="D35" s="273" t="s">
        <v>89</v>
      </c>
      <c r="E35" s="276" t="s">
        <v>90</v>
      </c>
      <c r="F35" s="275">
        <v>1</v>
      </c>
      <c r="G35" s="276" t="s">
        <v>602</v>
      </c>
      <c r="H35" s="276" t="s">
        <v>637</v>
      </c>
      <c r="I35" s="276" t="s">
        <v>552</v>
      </c>
      <c r="J35" s="278">
        <v>2</v>
      </c>
      <c r="K35" s="279">
        <v>0.1</v>
      </c>
      <c r="L35" s="280">
        <f t="shared" si="0"/>
        <v>0.2</v>
      </c>
      <c r="M35" s="281" t="s">
        <v>76</v>
      </c>
      <c r="N35" s="280">
        <f t="shared" si="1"/>
        <v>0.2</v>
      </c>
      <c r="O35" s="281" t="s">
        <v>12</v>
      </c>
      <c r="P35" s="280">
        <f t="shared" si="7"/>
        <v>0</v>
      </c>
      <c r="Q35" s="281" t="s">
        <v>12</v>
      </c>
      <c r="R35" s="280">
        <f t="shared" si="8"/>
        <v>0</v>
      </c>
      <c r="S35" s="280">
        <f t="shared" si="4"/>
        <v>0.4</v>
      </c>
      <c r="T35" s="303">
        <v>2716.2822529692653</v>
      </c>
      <c r="U35" s="303">
        <v>322.59811540200593</v>
      </c>
      <c r="V35" s="303">
        <v>2393.6841375672593</v>
      </c>
      <c r="W35" s="303">
        <v>117.59</v>
      </c>
      <c r="X35" s="334">
        <v>313</v>
      </c>
      <c r="Y35" s="303">
        <v>0</v>
      </c>
      <c r="Z35" s="334">
        <v>0</v>
      </c>
      <c r="AA35" s="303">
        <v>0</v>
      </c>
      <c r="AB35" s="335">
        <v>0</v>
      </c>
      <c r="AC35" s="303">
        <v>0</v>
      </c>
      <c r="AD35" s="303">
        <v>0</v>
      </c>
      <c r="AE35" s="303">
        <v>0</v>
      </c>
      <c r="AF35" s="334">
        <v>0</v>
      </c>
      <c r="AG35" s="334">
        <v>313</v>
      </c>
      <c r="AH35" s="303">
        <f t="shared" si="5"/>
        <v>117.59</v>
      </c>
      <c r="AI35" s="369">
        <f t="shared" si="6"/>
        <v>2511.2741375672595</v>
      </c>
    </row>
    <row r="36" spans="1:35" s="282" customFormat="1" ht="18" customHeight="1" x14ac:dyDescent="0.2">
      <c r="A36" s="276" t="s">
        <v>135</v>
      </c>
      <c r="B36" s="309" t="s">
        <v>162</v>
      </c>
      <c r="C36" s="276" t="s">
        <v>88</v>
      </c>
      <c r="D36" s="273" t="s">
        <v>89</v>
      </c>
      <c r="E36" s="276" t="s">
        <v>90</v>
      </c>
      <c r="F36" s="275">
        <v>1</v>
      </c>
      <c r="G36" s="276" t="s">
        <v>602</v>
      </c>
      <c r="H36" s="276" t="s">
        <v>638</v>
      </c>
      <c r="I36" s="276" t="s">
        <v>805</v>
      </c>
      <c r="J36" s="278">
        <v>2</v>
      </c>
      <c r="K36" s="279">
        <v>0.1</v>
      </c>
      <c r="L36" s="280">
        <f t="shared" si="0"/>
        <v>0.2</v>
      </c>
      <c r="M36" s="281" t="s">
        <v>76</v>
      </c>
      <c r="N36" s="280">
        <f t="shared" si="1"/>
        <v>0.2</v>
      </c>
      <c r="O36" s="281" t="s">
        <v>12</v>
      </c>
      <c r="P36" s="280">
        <f t="shared" si="7"/>
        <v>0</v>
      </c>
      <c r="Q36" s="281" t="s">
        <v>12</v>
      </c>
      <c r="R36" s="280">
        <f t="shared" si="8"/>
        <v>0</v>
      </c>
      <c r="S36" s="280">
        <f t="shared" si="4"/>
        <v>0.4</v>
      </c>
      <c r="T36" s="303">
        <v>2716.2822529692653</v>
      </c>
      <c r="U36" s="303">
        <v>322.59811540200593</v>
      </c>
      <c r="V36" s="303">
        <v>2393.6841375672593</v>
      </c>
      <c r="W36" s="303">
        <v>1.1200000000000001</v>
      </c>
      <c r="X36" s="334">
        <v>3</v>
      </c>
      <c r="Y36" s="303">
        <v>0</v>
      </c>
      <c r="Z36" s="334">
        <v>0</v>
      </c>
      <c r="AA36" s="303">
        <v>0</v>
      </c>
      <c r="AB36" s="335">
        <v>0</v>
      </c>
      <c r="AC36" s="303">
        <v>0</v>
      </c>
      <c r="AD36" s="303">
        <v>0</v>
      </c>
      <c r="AE36" s="303">
        <v>0</v>
      </c>
      <c r="AF36" s="334">
        <v>0</v>
      </c>
      <c r="AG36" s="334">
        <v>3</v>
      </c>
      <c r="AH36" s="303">
        <f t="shared" si="5"/>
        <v>1.1200000000000001</v>
      </c>
      <c r="AI36" s="369">
        <f t="shared" si="6"/>
        <v>2394.8041375672592</v>
      </c>
    </row>
    <row r="37" spans="1:35" s="282" customFormat="1" ht="18" customHeight="1" x14ac:dyDescent="0.2">
      <c r="A37" s="276" t="s">
        <v>135</v>
      </c>
      <c r="B37" s="309" t="s">
        <v>139</v>
      </c>
      <c r="C37" s="276" t="s">
        <v>140</v>
      </c>
      <c r="D37" s="273" t="s">
        <v>141</v>
      </c>
      <c r="E37" s="276" t="s">
        <v>142</v>
      </c>
      <c r="F37" s="275">
        <v>4</v>
      </c>
      <c r="G37" s="276" t="s">
        <v>602</v>
      </c>
      <c r="H37" s="276" t="s">
        <v>656</v>
      </c>
      <c r="I37" s="276">
        <v>503101</v>
      </c>
      <c r="J37" s="278">
        <v>1</v>
      </c>
      <c r="K37" s="279">
        <v>1</v>
      </c>
      <c r="L37" s="280">
        <f t="shared" si="0"/>
        <v>1</v>
      </c>
      <c r="M37" s="281" t="s">
        <v>12</v>
      </c>
      <c r="N37" s="280">
        <f t="shared" si="1"/>
        <v>0</v>
      </c>
      <c r="O37" s="281" t="s">
        <v>12</v>
      </c>
      <c r="P37" s="280">
        <f t="shared" si="7"/>
        <v>0</v>
      </c>
      <c r="Q37" s="281" t="s">
        <v>12</v>
      </c>
      <c r="R37" s="280">
        <f t="shared" si="8"/>
        <v>0</v>
      </c>
      <c r="S37" s="280">
        <f t="shared" si="4"/>
        <v>1</v>
      </c>
      <c r="T37" s="303">
        <v>6790.7056324231626</v>
      </c>
      <c r="U37" s="303">
        <v>806.49528850501474</v>
      </c>
      <c r="V37" s="303">
        <v>5984.2103439181483</v>
      </c>
      <c r="W37" s="303">
        <v>285.52</v>
      </c>
      <c r="X37" s="334">
        <v>755</v>
      </c>
      <c r="Y37" s="303">
        <v>38.9</v>
      </c>
      <c r="Z37" s="334">
        <v>6</v>
      </c>
      <c r="AA37" s="303">
        <v>0</v>
      </c>
      <c r="AB37" s="335">
        <v>0</v>
      </c>
      <c r="AC37" s="303">
        <v>14.75</v>
      </c>
      <c r="AD37" s="303">
        <v>0</v>
      </c>
      <c r="AE37" s="303">
        <v>0</v>
      </c>
      <c r="AF37" s="334">
        <v>0</v>
      </c>
      <c r="AG37" s="334">
        <v>761</v>
      </c>
      <c r="AH37" s="303">
        <f t="shared" si="5"/>
        <v>339.16999999999996</v>
      </c>
      <c r="AI37" s="369">
        <f t="shared" si="6"/>
        <v>6323.3803439181484</v>
      </c>
    </row>
    <row r="38" spans="1:35" s="282" customFormat="1" ht="18" customHeight="1" x14ac:dyDescent="0.2">
      <c r="A38" s="276" t="s">
        <v>135</v>
      </c>
      <c r="B38" s="309" t="s">
        <v>155</v>
      </c>
      <c r="C38" s="276" t="s">
        <v>156</v>
      </c>
      <c r="D38" s="273" t="s">
        <v>157</v>
      </c>
      <c r="E38" s="276" t="s">
        <v>657</v>
      </c>
      <c r="F38" s="275" t="s">
        <v>158</v>
      </c>
      <c r="G38" s="276" t="s">
        <v>604</v>
      </c>
      <c r="H38" s="276" t="s">
        <v>658</v>
      </c>
      <c r="I38" s="276">
        <v>509200</v>
      </c>
      <c r="J38" s="278">
        <v>2</v>
      </c>
      <c r="K38" s="279">
        <v>1</v>
      </c>
      <c r="L38" s="280">
        <f t="shared" si="0"/>
        <v>2</v>
      </c>
      <c r="M38" s="281" t="s">
        <v>12</v>
      </c>
      <c r="N38" s="280">
        <f t="shared" si="1"/>
        <v>0</v>
      </c>
      <c r="O38" s="281" t="s">
        <v>12</v>
      </c>
      <c r="P38" s="280">
        <f t="shared" si="7"/>
        <v>0</v>
      </c>
      <c r="Q38" s="281" t="s">
        <v>12</v>
      </c>
      <c r="R38" s="280">
        <f t="shared" si="8"/>
        <v>0</v>
      </c>
      <c r="S38" s="280">
        <f t="shared" si="4"/>
        <v>2</v>
      </c>
      <c r="T38" s="303">
        <v>13581.411264846325</v>
      </c>
      <c r="U38" s="303">
        <v>1612.9905770100295</v>
      </c>
      <c r="V38" s="303">
        <v>11968.420687836297</v>
      </c>
      <c r="W38" s="303">
        <v>2034.24</v>
      </c>
      <c r="X38" s="334">
        <v>4951</v>
      </c>
      <c r="Y38" s="303">
        <v>135.63999999999999</v>
      </c>
      <c r="Z38" s="334">
        <v>25</v>
      </c>
      <c r="AA38" s="303">
        <v>170</v>
      </c>
      <c r="AB38" s="335">
        <v>2</v>
      </c>
      <c r="AC38" s="303">
        <v>23.67</v>
      </c>
      <c r="AD38" s="303">
        <v>0</v>
      </c>
      <c r="AE38" s="303">
        <v>0</v>
      </c>
      <c r="AF38" s="334">
        <v>0</v>
      </c>
      <c r="AG38" s="334">
        <v>4976</v>
      </c>
      <c r="AH38" s="303">
        <f t="shared" si="5"/>
        <v>2363.5500000000002</v>
      </c>
      <c r="AI38" s="369">
        <f t="shared" si="6"/>
        <v>14331.970687836296</v>
      </c>
    </row>
    <row r="39" spans="1:35" s="282" customFormat="1" ht="18" customHeight="1" x14ac:dyDescent="0.2">
      <c r="A39" s="276" t="s">
        <v>135</v>
      </c>
      <c r="B39" s="309" t="s">
        <v>163</v>
      </c>
      <c r="C39" s="276" t="s">
        <v>164</v>
      </c>
      <c r="D39" s="273" t="s">
        <v>165</v>
      </c>
      <c r="E39" s="276" t="s">
        <v>166</v>
      </c>
      <c r="F39" s="275">
        <v>3</v>
      </c>
      <c r="G39" s="276" t="s">
        <v>602</v>
      </c>
      <c r="H39" s="276" t="s">
        <v>705</v>
      </c>
      <c r="I39" s="276">
        <v>503201</v>
      </c>
      <c r="J39" s="278">
        <v>1</v>
      </c>
      <c r="K39" s="279">
        <v>1</v>
      </c>
      <c r="L39" s="280">
        <f t="shared" si="0"/>
        <v>1</v>
      </c>
      <c r="M39" s="281" t="s">
        <v>12</v>
      </c>
      <c r="N39" s="280">
        <f t="shared" si="1"/>
        <v>0</v>
      </c>
      <c r="O39" s="281" t="s">
        <v>12</v>
      </c>
      <c r="P39" s="280">
        <f t="shared" si="7"/>
        <v>0</v>
      </c>
      <c r="Q39" s="281" t="s">
        <v>12</v>
      </c>
      <c r="R39" s="280">
        <f t="shared" si="8"/>
        <v>0</v>
      </c>
      <c r="S39" s="280">
        <f t="shared" si="4"/>
        <v>1</v>
      </c>
      <c r="T39" s="303">
        <v>6790.7056324231626</v>
      </c>
      <c r="U39" s="303">
        <v>806.49528850501474</v>
      </c>
      <c r="V39" s="303">
        <v>5984.2103439181483</v>
      </c>
      <c r="W39" s="303">
        <v>197.64</v>
      </c>
      <c r="X39" s="334">
        <v>514</v>
      </c>
      <c r="Y39" s="303">
        <v>52.55</v>
      </c>
      <c r="Z39" s="334">
        <v>7</v>
      </c>
      <c r="AA39" s="303">
        <v>0</v>
      </c>
      <c r="AB39" s="335">
        <v>0</v>
      </c>
      <c r="AC39" s="303">
        <v>15</v>
      </c>
      <c r="AD39" s="303">
        <v>0</v>
      </c>
      <c r="AE39" s="303">
        <v>0</v>
      </c>
      <c r="AF39" s="334">
        <v>0</v>
      </c>
      <c r="AG39" s="334">
        <v>521</v>
      </c>
      <c r="AH39" s="303">
        <f t="shared" si="5"/>
        <v>265.19</v>
      </c>
      <c r="AI39" s="369">
        <f t="shared" si="6"/>
        <v>6249.4003439181479</v>
      </c>
    </row>
    <row r="40" spans="1:35" s="282" customFormat="1" ht="18" customHeight="1" x14ac:dyDescent="0.2">
      <c r="A40" s="276" t="s">
        <v>135</v>
      </c>
      <c r="B40" s="309" t="s">
        <v>148</v>
      </c>
      <c r="C40" s="276" t="s">
        <v>149</v>
      </c>
      <c r="D40" s="273" t="s">
        <v>150</v>
      </c>
      <c r="E40" s="276" t="s">
        <v>151</v>
      </c>
      <c r="F40" s="275">
        <v>2</v>
      </c>
      <c r="G40" s="276" t="s">
        <v>602</v>
      </c>
      <c r="H40" s="276" t="s">
        <v>720</v>
      </c>
      <c r="I40" s="283">
        <v>504600</v>
      </c>
      <c r="J40" s="278">
        <v>1</v>
      </c>
      <c r="K40" s="279">
        <v>1</v>
      </c>
      <c r="L40" s="280">
        <f t="shared" si="0"/>
        <v>1</v>
      </c>
      <c r="M40" s="281" t="s">
        <v>12</v>
      </c>
      <c r="N40" s="280">
        <f t="shared" si="1"/>
        <v>0</v>
      </c>
      <c r="O40" s="281" t="s">
        <v>12</v>
      </c>
      <c r="P40" s="280">
        <f t="shared" si="7"/>
        <v>0</v>
      </c>
      <c r="Q40" s="281" t="s">
        <v>12</v>
      </c>
      <c r="R40" s="280">
        <f t="shared" si="8"/>
        <v>0</v>
      </c>
      <c r="S40" s="280">
        <f t="shared" si="4"/>
        <v>1</v>
      </c>
      <c r="T40" s="303">
        <v>6790.7056324231626</v>
      </c>
      <c r="U40" s="303">
        <v>806.49528850501474</v>
      </c>
      <c r="V40" s="303">
        <v>5984.2103439181483</v>
      </c>
      <c r="W40" s="303">
        <v>213.69</v>
      </c>
      <c r="X40" s="334">
        <v>483</v>
      </c>
      <c r="Y40" s="303">
        <v>46.66</v>
      </c>
      <c r="Z40" s="334">
        <v>8</v>
      </c>
      <c r="AA40" s="303">
        <v>0</v>
      </c>
      <c r="AB40" s="335">
        <v>0</v>
      </c>
      <c r="AC40" s="303">
        <v>0</v>
      </c>
      <c r="AD40" s="303">
        <v>0</v>
      </c>
      <c r="AE40" s="303">
        <v>0</v>
      </c>
      <c r="AF40" s="334">
        <v>0</v>
      </c>
      <c r="AG40" s="334">
        <v>491</v>
      </c>
      <c r="AH40" s="303">
        <f t="shared" si="5"/>
        <v>260.35000000000002</v>
      </c>
      <c r="AI40" s="369">
        <f t="shared" si="6"/>
        <v>6244.5603439181486</v>
      </c>
    </row>
    <row r="41" spans="1:35" s="282" customFormat="1" ht="18" customHeight="1" x14ac:dyDescent="0.2">
      <c r="A41" s="276" t="s">
        <v>135</v>
      </c>
      <c r="B41" s="309" t="s">
        <v>131</v>
      </c>
      <c r="C41" s="276" t="s">
        <v>132</v>
      </c>
      <c r="D41" s="273" t="s">
        <v>133</v>
      </c>
      <c r="E41" s="276" t="s">
        <v>134</v>
      </c>
      <c r="F41" s="275">
        <v>2</v>
      </c>
      <c r="G41" s="276" t="s">
        <v>727</v>
      </c>
      <c r="H41" s="276" t="s">
        <v>728</v>
      </c>
      <c r="I41" s="283">
        <v>509600</v>
      </c>
      <c r="J41" s="278">
        <v>2</v>
      </c>
      <c r="K41" s="279">
        <v>1</v>
      </c>
      <c r="L41" s="280">
        <f t="shared" si="0"/>
        <v>2</v>
      </c>
      <c r="M41" s="281" t="s">
        <v>12</v>
      </c>
      <c r="N41" s="280">
        <f t="shared" si="1"/>
        <v>0</v>
      </c>
      <c r="O41" s="281" t="s">
        <v>76</v>
      </c>
      <c r="P41" s="280">
        <v>1</v>
      </c>
      <c r="Q41" s="281" t="s">
        <v>12</v>
      </c>
      <c r="R41" s="280">
        <f t="shared" si="8"/>
        <v>0</v>
      </c>
      <c r="S41" s="280">
        <f t="shared" si="4"/>
        <v>3</v>
      </c>
      <c r="T41" s="303">
        <v>20372.116897269487</v>
      </c>
      <c r="U41" s="303">
        <v>2419.4858655150442</v>
      </c>
      <c r="V41" s="303">
        <v>17952.631031754441</v>
      </c>
      <c r="W41" s="303">
        <v>21371.65</v>
      </c>
      <c r="X41" s="334">
        <v>3100</v>
      </c>
      <c r="Y41" s="303">
        <v>45.06</v>
      </c>
      <c r="Z41" s="334">
        <v>9</v>
      </c>
      <c r="AA41" s="303">
        <v>255</v>
      </c>
      <c r="AB41" s="335">
        <v>3</v>
      </c>
      <c r="AC41" s="303">
        <v>0</v>
      </c>
      <c r="AD41" s="303">
        <v>521.62</v>
      </c>
      <c r="AE41" s="303">
        <v>3110.6</v>
      </c>
      <c r="AF41" s="334">
        <v>57576</v>
      </c>
      <c r="AG41" s="334">
        <v>60685</v>
      </c>
      <c r="AH41" s="303">
        <f t="shared" si="5"/>
        <v>25303.93</v>
      </c>
      <c r="AI41" s="369">
        <f t="shared" si="6"/>
        <v>43256.561031754442</v>
      </c>
    </row>
    <row r="42" spans="1:35" s="282" customFormat="1" ht="18" customHeight="1" x14ac:dyDescent="0.2">
      <c r="A42" s="276" t="s">
        <v>168</v>
      </c>
      <c r="B42" s="310" t="s">
        <v>169</v>
      </c>
      <c r="C42" s="276" t="s">
        <v>170</v>
      </c>
      <c r="D42" s="273" t="s">
        <v>133</v>
      </c>
      <c r="E42" s="276" t="s">
        <v>134</v>
      </c>
      <c r="F42" s="275" t="s">
        <v>27</v>
      </c>
      <c r="G42" s="276" t="s">
        <v>171</v>
      </c>
      <c r="H42" s="276" t="s">
        <v>172</v>
      </c>
      <c r="I42" s="283">
        <v>706202</v>
      </c>
      <c r="J42" s="278">
        <v>3</v>
      </c>
      <c r="K42" s="279">
        <v>0.01</v>
      </c>
      <c r="L42" s="280">
        <f t="shared" si="0"/>
        <v>0.03</v>
      </c>
      <c r="M42" s="281" t="s">
        <v>12</v>
      </c>
      <c r="N42" s="280">
        <f t="shared" si="1"/>
        <v>0</v>
      </c>
      <c r="O42" s="281" t="s">
        <v>76</v>
      </c>
      <c r="P42" s="280">
        <v>0.02</v>
      </c>
      <c r="Q42" s="281" t="s">
        <v>12</v>
      </c>
      <c r="R42" s="280">
        <f t="shared" si="8"/>
        <v>0</v>
      </c>
      <c r="S42" s="280">
        <f t="shared" si="4"/>
        <v>0.05</v>
      </c>
      <c r="T42" s="303">
        <v>339.53528162115816</v>
      </c>
      <c r="U42" s="303">
        <v>40.324764425250741</v>
      </c>
      <c r="V42" s="303">
        <v>299.21051719590741</v>
      </c>
      <c r="W42" s="303">
        <v>1.79</v>
      </c>
      <c r="X42" s="334">
        <v>4</v>
      </c>
      <c r="Y42" s="303">
        <v>0</v>
      </c>
      <c r="Z42" s="334">
        <v>0</v>
      </c>
      <c r="AA42" s="303">
        <v>0</v>
      </c>
      <c r="AB42" s="335">
        <v>0</v>
      </c>
      <c r="AC42" s="303">
        <v>0</v>
      </c>
      <c r="AD42" s="303">
        <v>0</v>
      </c>
      <c r="AE42" s="303">
        <v>0</v>
      </c>
      <c r="AF42" s="334">
        <v>0</v>
      </c>
      <c r="AG42" s="334">
        <v>4</v>
      </c>
      <c r="AH42" s="303">
        <f t="shared" si="5"/>
        <v>1.79</v>
      </c>
      <c r="AI42" s="369">
        <f t="shared" si="6"/>
        <v>301.00051719590743</v>
      </c>
    </row>
    <row r="43" spans="1:35" s="282" customFormat="1" ht="18" customHeight="1" x14ac:dyDescent="0.2">
      <c r="A43" s="276" t="s">
        <v>168</v>
      </c>
      <c r="B43" s="310" t="s">
        <v>174</v>
      </c>
      <c r="C43" s="276" t="s">
        <v>170</v>
      </c>
      <c r="D43" s="273" t="s">
        <v>133</v>
      </c>
      <c r="E43" s="276" t="s">
        <v>134</v>
      </c>
      <c r="F43" s="275" t="s">
        <v>27</v>
      </c>
      <c r="G43" s="276" t="s">
        <v>171</v>
      </c>
      <c r="H43" s="276" t="s">
        <v>566</v>
      </c>
      <c r="I43" s="276">
        <v>706408</v>
      </c>
      <c r="J43" s="278">
        <v>3</v>
      </c>
      <c r="K43" s="279">
        <v>0.01</v>
      </c>
      <c r="L43" s="280">
        <f t="shared" si="0"/>
        <v>0.03</v>
      </c>
      <c r="M43" s="281" t="s">
        <v>12</v>
      </c>
      <c r="N43" s="280">
        <f t="shared" si="1"/>
        <v>0</v>
      </c>
      <c r="O43" s="281" t="s">
        <v>76</v>
      </c>
      <c r="P43" s="280">
        <v>0.02</v>
      </c>
      <c r="Q43" s="281" t="s">
        <v>12</v>
      </c>
      <c r="R43" s="280">
        <f t="shared" si="8"/>
        <v>0</v>
      </c>
      <c r="S43" s="280">
        <f t="shared" si="4"/>
        <v>0.05</v>
      </c>
      <c r="T43" s="303">
        <v>339.53528162115816</v>
      </c>
      <c r="U43" s="303">
        <v>40.324764425250741</v>
      </c>
      <c r="V43" s="303">
        <v>299.21051719590741</v>
      </c>
      <c r="W43" s="303">
        <v>548.83000000000004</v>
      </c>
      <c r="X43" s="334">
        <v>325</v>
      </c>
      <c r="Y43" s="303">
        <v>2.67</v>
      </c>
      <c r="Z43" s="334">
        <v>1</v>
      </c>
      <c r="AA43" s="303">
        <v>0</v>
      </c>
      <c r="AB43" s="335">
        <v>0</v>
      </c>
      <c r="AC43" s="303">
        <v>0</v>
      </c>
      <c r="AD43" s="303">
        <v>0</v>
      </c>
      <c r="AE43" s="303">
        <v>0</v>
      </c>
      <c r="AF43" s="334">
        <v>0</v>
      </c>
      <c r="AG43" s="334">
        <v>326</v>
      </c>
      <c r="AH43" s="303">
        <f t="shared" si="5"/>
        <v>551.5</v>
      </c>
      <c r="AI43" s="369">
        <f t="shared" si="6"/>
        <v>850.71051719590741</v>
      </c>
    </row>
    <row r="44" spans="1:35" s="282" customFormat="1" ht="18" customHeight="1" x14ac:dyDescent="0.2">
      <c r="A44" s="276" t="s">
        <v>168</v>
      </c>
      <c r="B44" s="310" t="s">
        <v>179</v>
      </c>
      <c r="C44" s="276" t="s">
        <v>170</v>
      </c>
      <c r="D44" s="273" t="s">
        <v>133</v>
      </c>
      <c r="E44" s="276" t="s">
        <v>134</v>
      </c>
      <c r="F44" s="275" t="s">
        <v>27</v>
      </c>
      <c r="G44" s="276" t="s">
        <v>171</v>
      </c>
      <c r="H44" s="276" t="s">
        <v>180</v>
      </c>
      <c r="I44" s="283">
        <v>706207</v>
      </c>
      <c r="J44" s="278">
        <v>3</v>
      </c>
      <c r="K44" s="279">
        <v>0.01</v>
      </c>
      <c r="L44" s="280">
        <f t="shared" si="0"/>
        <v>0.03</v>
      </c>
      <c r="M44" s="281" t="s">
        <v>12</v>
      </c>
      <c r="N44" s="280">
        <f t="shared" si="1"/>
        <v>0</v>
      </c>
      <c r="O44" s="281" t="s">
        <v>76</v>
      </c>
      <c r="P44" s="280">
        <v>0.02</v>
      </c>
      <c r="Q44" s="281" t="s">
        <v>12</v>
      </c>
      <c r="R44" s="280">
        <f t="shared" si="8"/>
        <v>0</v>
      </c>
      <c r="S44" s="280">
        <f t="shared" si="4"/>
        <v>0.05</v>
      </c>
      <c r="T44" s="303">
        <v>339.53528162115816</v>
      </c>
      <c r="U44" s="303">
        <v>40.324764425250741</v>
      </c>
      <c r="V44" s="303">
        <v>299.21051719590741</v>
      </c>
      <c r="W44" s="303">
        <v>330.78</v>
      </c>
      <c r="X44" s="334">
        <v>869</v>
      </c>
      <c r="Y44" s="303">
        <v>0</v>
      </c>
      <c r="Z44" s="334">
        <v>0</v>
      </c>
      <c r="AA44" s="303">
        <v>0</v>
      </c>
      <c r="AB44" s="335">
        <v>0</v>
      </c>
      <c r="AC44" s="303">
        <v>0</v>
      </c>
      <c r="AD44" s="303">
        <v>0</v>
      </c>
      <c r="AE44" s="303">
        <v>0</v>
      </c>
      <c r="AF44" s="334">
        <v>0</v>
      </c>
      <c r="AG44" s="334">
        <v>869</v>
      </c>
      <c r="AH44" s="303">
        <f t="shared" si="5"/>
        <v>330.78</v>
      </c>
      <c r="AI44" s="369">
        <f t="shared" si="6"/>
        <v>629.99051719590739</v>
      </c>
    </row>
    <row r="45" spans="1:35" s="282" customFormat="1" ht="18" customHeight="1" x14ac:dyDescent="0.2">
      <c r="A45" s="276" t="s">
        <v>168</v>
      </c>
      <c r="B45" s="310" t="s">
        <v>191</v>
      </c>
      <c r="C45" s="276" t="s">
        <v>170</v>
      </c>
      <c r="D45" s="273" t="s">
        <v>133</v>
      </c>
      <c r="E45" s="276" t="s">
        <v>134</v>
      </c>
      <c r="F45" s="275" t="s">
        <v>27</v>
      </c>
      <c r="G45" s="276" t="s">
        <v>171</v>
      </c>
      <c r="H45" s="276" t="s">
        <v>192</v>
      </c>
      <c r="I45" s="283">
        <v>706201</v>
      </c>
      <c r="J45" s="278">
        <v>3</v>
      </c>
      <c r="K45" s="279">
        <v>0.01</v>
      </c>
      <c r="L45" s="280">
        <f t="shared" si="0"/>
        <v>0.03</v>
      </c>
      <c r="M45" s="281" t="s">
        <v>12</v>
      </c>
      <c r="N45" s="280">
        <f t="shared" si="1"/>
        <v>0</v>
      </c>
      <c r="O45" s="281" t="s">
        <v>76</v>
      </c>
      <c r="P45" s="280">
        <v>0.02</v>
      </c>
      <c r="Q45" s="281" t="s">
        <v>12</v>
      </c>
      <c r="R45" s="280">
        <f t="shared" si="8"/>
        <v>0</v>
      </c>
      <c r="S45" s="280">
        <f t="shared" si="4"/>
        <v>0.05</v>
      </c>
      <c r="T45" s="303">
        <v>339.53528162115816</v>
      </c>
      <c r="U45" s="303">
        <v>40.324764425250741</v>
      </c>
      <c r="V45" s="303">
        <v>299.21051719590741</v>
      </c>
      <c r="W45" s="303">
        <v>22.18</v>
      </c>
      <c r="X45" s="334">
        <v>59</v>
      </c>
      <c r="Y45" s="303">
        <v>0</v>
      </c>
      <c r="Z45" s="334">
        <v>0</v>
      </c>
      <c r="AA45" s="303">
        <v>0</v>
      </c>
      <c r="AB45" s="335">
        <v>0</v>
      </c>
      <c r="AC45" s="303">
        <v>0</v>
      </c>
      <c r="AD45" s="303">
        <v>0</v>
      </c>
      <c r="AE45" s="303">
        <v>0</v>
      </c>
      <c r="AF45" s="334">
        <v>0</v>
      </c>
      <c r="AG45" s="334">
        <v>59</v>
      </c>
      <c r="AH45" s="303">
        <f t="shared" si="5"/>
        <v>22.18</v>
      </c>
      <c r="AI45" s="369">
        <f t="shared" si="6"/>
        <v>321.39051719590742</v>
      </c>
    </row>
    <row r="46" spans="1:35" s="282" customFormat="1" ht="18" customHeight="1" x14ac:dyDescent="0.2">
      <c r="A46" s="276" t="s">
        <v>168</v>
      </c>
      <c r="B46" s="310" t="s">
        <v>193</v>
      </c>
      <c r="C46" s="276" t="s">
        <v>170</v>
      </c>
      <c r="D46" s="273" t="s">
        <v>133</v>
      </c>
      <c r="E46" s="276" t="s">
        <v>134</v>
      </c>
      <c r="F46" s="275" t="s">
        <v>27</v>
      </c>
      <c r="G46" s="276" t="s">
        <v>171</v>
      </c>
      <c r="H46" s="276" t="s">
        <v>194</v>
      </c>
      <c r="I46" s="283">
        <v>706203</v>
      </c>
      <c r="J46" s="278">
        <v>3</v>
      </c>
      <c r="K46" s="279">
        <v>0.05</v>
      </c>
      <c r="L46" s="280">
        <f t="shared" si="0"/>
        <v>0.15000000000000002</v>
      </c>
      <c r="M46" s="281" t="s">
        <v>12</v>
      </c>
      <c r="N46" s="280">
        <f t="shared" si="1"/>
        <v>0</v>
      </c>
      <c r="O46" s="281" t="s">
        <v>76</v>
      </c>
      <c r="P46" s="280">
        <v>0.1</v>
      </c>
      <c r="Q46" s="281" t="s">
        <v>12</v>
      </c>
      <c r="R46" s="280">
        <f t="shared" si="8"/>
        <v>0</v>
      </c>
      <c r="S46" s="280">
        <f t="shared" si="4"/>
        <v>0.25</v>
      </c>
      <c r="T46" s="303">
        <v>1697.6764081057906</v>
      </c>
      <c r="U46" s="303">
        <v>201.62382212625369</v>
      </c>
      <c r="V46" s="303">
        <v>1496.0525859795371</v>
      </c>
      <c r="W46" s="303">
        <v>3656.2</v>
      </c>
      <c r="X46" s="334">
        <v>5405</v>
      </c>
      <c r="Y46" s="303">
        <v>602</v>
      </c>
      <c r="Z46" s="334">
        <v>82</v>
      </c>
      <c r="AA46" s="303">
        <v>0</v>
      </c>
      <c r="AB46" s="335">
        <v>0</v>
      </c>
      <c r="AC46" s="303">
        <v>128.07</v>
      </c>
      <c r="AD46" s="303">
        <v>29.24</v>
      </c>
      <c r="AE46" s="303">
        <v>0</v>
      </c>
      <c r="AF46" s="334">
        <v>0</v>
      </c>
      <c r="AG46" s="334">
        <v>5487</v>
      </c>
      <c r="AH46" s="303">
        <f t="shared" si="5"/>
        <v>4415.51</v>
      </c>
      <c r="AI46" s="369">
        <f t="shared" si="6"/>
        <v>5911.5625859795373</v>
      </c>
    </row>
    <row r="47" spans="1:35" s="282" customFormat="1" ht="18" customHeight="1" x14ac:dyDescent="0.2">
      <c r="A47" s="276" t="s">
        <v>168</v>
      </c>
      <c r="B47" s="310" t="s">
        <v>195</v>
      </c>
      <c r="C47" s="276" t="s">
        <v>170</v>
      </c>
      <c r="D47" s="273" t="s">
        <v>133</v>
      </c>
      <c r="E47" s="276" t="s">
        <v>134</v>
      </c>
      <c r="F47" s="275" t="s">
        <v>27</v>
      </c>
      <c r="G47" s="276" t="s">
        <v>171</v>
      </c>
      <c r="H47" s="276" t="s">
        <v>196</v>
      </c>
      <c r="I47" s="283">
        <v>706404</v>
      </c>
      <c r="J47" s="278">
        <v>3</v>
      </c>
      <c r="K47" s="279">
        <v>0.2</v>
      </c>
      <c r="L47" s="280">
        <f t="shared" si="0"/>
        <v>0.60000000000000009</v>
      </c>
      <c r="M47" s="281" t="s">
        <v>12</v>
      </c>
      <c r="N47" s="280">
        <f t="shared" si="1"/>
        <v>0</v>
      </c>
      <c r="O47" s="281" t="s">
        <v>76</v>
      </c>
      <c r="P47" s="280">
        <v>0.4</v>
      </c>
      <c r="Q47" s="281" t="s">
        <v>12</v>
      </c>
      <c r="R47" s="280">
        <f t="shared" si="8"/>
        <v>0</v>
      </c>
      <c r="S47" s="280">
        <f t="shared" si="4"/>
        <v>1</v>
      </c>
      <c r="T47" s="303">
        <v>6790.7056324231626</v>
      </c>
      <c r="U47" s="303">
        <v>806.49528850501474</v>
      </c>
      <c r="V47" s="303">
        <v>5984.2103439181483</v>
      </c>
      <c r="W47" s="303">
        <v>14228.79</v>
      </c>
      <c r="X47" s="334">
        <v>15655</v>
      </c>
      <c r="Y47" s="303">
        <v>143.11000000000001</v>
      </c>
      <c r="Z47" s="334">
        <v>45</v>
      </c>
      <c r="AA47" s="303">
        <v>63.75</v>
      </c>
      <c r="AB47" s="335">
        <v>0.75</v>
      </c>
      <c r="AC47" s="303">
        <v>0</v>
      </c>
      <c r="AD47" s="303">
        <v>4333.8599999999997</v>
      </c>
      <c r="AE47" s="303">
        <v>1389.7</v>
      </c>
      <c r="AF47" s="334">
        <v>17776</v>
      </c>
      <c r="AG47" s="334">
        <v>33476</v>
      </c>
      <c r="AH47" s="303">
        <f t="shared" si="5"/>
        <v>20159.21</v>
      </c>
      <c r="AI47" s="369">
        <f t="shared" si="6"/>
        <v>26143.420343918147</v>
      </c>
    </row>
    <row r="48" spans="1:35" s="282" customFormat="1" ht="18" customHeight="1" x14ac:dyDescent="0.2">
      <c r="A48" s="276" t="s">
        <v>168</v>
      </c>
      <c r="B48" s="310" t="s">
        <v>197</v>
      </c>
      <c r="C48" s="276" t="s">
        <v>170</v>
      </c>
      <c r="D48" s="273" t="s">
        <v>133</v>
      </c>
      <c r="E48" s="276" t="s">
        <v>134</v>
      </c>
      <c r="F48" s="275" t="s">
        <v>27</v>
      </c>
      <c r="G48" s="276" t="s">
        <v>171</v>
      </c>
      <c r="H48" s="276" t="s">
        <v>569</v>
      </c>
      <c r="I48" s="276">
        <v>706211</v>
      </c>
      <c r="J48" s="278">
        <v>3</v>
      </c>
      <c r="K48" s="279">
        <v>0.7</v>
      </c>
      <c r="L48" s="280">
        <f t="shared" si="0"/>
        <v>2.0999999999999996</v>
      </c>
      <c r="M48" s="281" t="s">
        <v>12</v>
      </c>
      <c r="N48" s="280">
        <f t="shared" si="1"/>
        <v>0</v>
      </c>
      <c r="O48" s="281" t="s">
        <v>76</v>
      </c>
      <c r="P48" s="280">
        <v>1.4</v>
      </c>
      <c r="Q48" s="281" t="s">
        <v>12</v>
      </c>
      <c r="R48" s="280">
        <f t="shared" si="8"/>
        <v>0</v>
      </c>
      <c r="S48" s="280">
        <f t="shared" si="4"/>
        <v>3.4999999999999996</v>
      </c>
      <c r="T48" s="303">
        <v>23767.469713481067</v>
      </c>
      <c r="U48" s="303">
        <v>2822.7335097675514</v>
      </c>
      <c r="V48" s="303">
        <v>20944.736203713517</v>
      </c>
      <c r="W48" s="303">
        <v>149807.31</v>
      </c>
      <c r="X48" s="334">
        <v>23441</v>
      </c>
      <c r="Y48" s="303">
        <v>335.27</v>
      </c>
      <c r="Z48" s="334">
        <v>29</v>
      </c>
      <c r="AA48" s="303">
        <v>0</v>
      </c>
      <c r="AB48" s="335">
        <v>0</v>
      </c>
      <c r="AC48" s="303">
        <v>16.809999999999999</v>
      </c>
      <c r="AD48" s="303">
        <v>0</v>
      </c>
      <c r="AE48" s="303">
        <v>21536.65</v>
      </c>
      <c r="AF48" s="334">
        <v>339382</v>
      </c>
      <c r="AG48" s="334">
        <v>362852</v>
      </c>
      <c r="AH48" s="303">
        <f t="shared" si="5"/>
        <v>171696.04</v>
      </c>
      <c r="AI48" s="369">
        <f t="shared" si="6"/>
        <v>192640.77620371353</v>
      </c>
    </row>
    <row r="49" spans="1:35" s="282" customFormat="1" ht="18" customHeight="1" x14ac:dyDescent="0.2">
      <c r="A49" s="276" t="s">
        <v>168</v>
      </c>
      <c r="B49" s="310" t="s">
        <v>198</v>
      </c>
      <c r="C49" s="276" t="s">
        <v>170</v>
      </c>
      <c r="D49" s="273" t="s">
        <v>133</v>
      </c>
      <c r="E49" s="276" t="s">
        <v>134</v>
      </c>
      <c r="F49" s="275" t="s">
        <v>27</v>
      </c>
      <c r="G49" s="276" t="s">
        <v>171</v>
      </c>
      <c r="H49" s="276" t="s">
        <v>199</v>
      </c>
      <c r="I49" s="276">
        <v>705401</v>
      </c>
      <c r="J49" s="278">
        <v>3</v>
      </c>
      <c r="K49" s="279">
        <v>0.01</v>
      </c>
      <c r="L49" s="280">
        <f t="shared" si="0"/>
        <v>0.03</v>
      </c>
      <c r="M49" s="281" t="s">
        <v>12</v>
      </c>
      <c r="N49" s="280">
        <f t="shared" si="1"/>
        <v>0</v>
      </c>
      <c r="O49" s="281" t="s">
        <v>76</v>
      </c>
      <c r="P49" s="280">
        <v>0.02</v>
      </c>
      <c r="Q49" s="281" t="s">
        <v>12</v>
      </c>
      <c r="R49" s="280">
        <f t="shared" si="8"/>
        <v>0</v>
      </c>
      <c r="S49" s="280">
        <f t="shared" si="4"/>
        <v>0.05</v>
      </c>
      <c r="T49" s="303">
        <v>339.53528162115816</v>
      </c>
      <c r="U49" s="303">
        <v>40.324764425250741</v>
      </c>
      <c r="V49" s="303">
        <v>299.21051719590741</v>
      </c>
      <c r="W49" s="303">
        <v>0</v>
      </c>
      <c r="X49" s="334">
        <v>0</v>
      </c>
      <c r="Y49" s="303">
        <v>0</v>
      </c>
      <c r="Z49" s="334">
        <v>0</v>
      </c>
      <c r="AA49" s="303">
        <v>0</v>
      </c>
      <c r="AB49" s="335">
        <v>0</v>
      </c>
      <c r="AC49" s="303">
        <v>0</v>
      </c>
      <c r="AD49" s="303">
        <v>0</v>
      </c>
      <c r="AE49" s="303">
        <v>0</v>
      </c>
      <c r="AF49" s="334">
        <v>0</v>
      </c>
      <c r="AG49" s="334">
        <v>0</v>
      </c>
      <c r="AH49" s="303">
        <f t="shared" si="5"/>
        <v>0</v>
      </c>
      <c r="AI49" s="369">
        <f t="shared" si="6"/>
        <v>299.21051719590741</v>
      </c>
    </row>
    <row r="50" spans="1:35" s="282" customFormat="1" ht="18" customHeight="1" x14ac:dyDescent="0.2">
      <c r="A50" s="276" t="s">
        <v>168</v>
      </c>
      <c r="B50" s="310" t="s">
        <v>189</v>
      </c>
      <c r="C50" s="276" t="s">
        <v>190</v>
      </c>
      <c r="D50" s="273" t="s">
        <v>133</v>
      </c>
      <c r="E50" s="276" t="s">
        <v>134</v>
      </c>
      <c r="F50" s="275">
        <v>2</v>
      </c>
      <c r="G50" s="276" t="s">
        <v>729</v>
      </c>
      <c r="H50" s="276" t="s">
        <v>730</v>
      </c>
      <c r="I50" s="276">
        <v>705100</v>
      </c>
      <c r="J50" s="278">
        <v>1</v>
      </c>
      <c r="K50" s="279">
        <v>1</v>
      </c>
      <c r="L50" s="280">
        <f t="shared" si="0"/>
        <v>1</v>
      </c>
      <c r="M50" s="281" t="s">
        <v>12</v>
      </c>
      <c r="N50" s="280">
        <f t="shared" si="1"/>
        <v>0</v>
      </c>
      <c r="O50" s="281" t="s">
        <v>76</v>
      </c>
      <c r="P50" s="280">
        <v>1</v>
      </c>
      <c r="Q50" s="281" t="s">
        <v>12</v>
      </c>
      <c r="R50" s="280">
        <f t="shared" si="8"/>
        <v>0</v>
      </c>
      <c r="S50" s="280">
        <f t="shared" si="4"/>
        <v>2</v>
      </c>
      <c r="T50" s="303">
        <v>13581.411264846325</v>
      </c>
      <c r="U50" s="303">
        <v>1612.9905770100295</v>
      </c>
      <c r="V50" s="303">
        <v>11968.420687836297</v>
      </c>
      <c r="W50" s="303">
        <v>14.38</v>
      </c>
      <c r="X50" s="334">
        <v>11</v>
      </c>
      <c r="Y50" s="303">
        <v>65.599999999999994</v>
      </c>
      <c r="Z50" s="334">
        <v>8</v>
      </c>
      <c r="AA50" s="303">
        <v>0</v>
      </c>
      <c r="AB50" s="335">
        <v>0</v>
      </c>
      <c r="AC50" s="303">
        <v>3.59</v>
      </c>
      <c r="AD50" s="303">
        <v>0</v>
      </c>
      <c r="AE50" s="303">
        <v>0</v>
      </c>
      <c r="AF50" s="334">
        <v>0</v>
      </c>
      <c r="AG50" s="334">
        <v>19</v>
      </c>
      <c r="AH50" s="303">
        <f t="shared" si="5"/>
        <v>83.57</v>
      </c>
      <c r="AI50" s="369">
        <f t="shared" si="6"/>
        <v>12051.990687836296</v>
      </c>
    </row>
    <row r="51" spans="1:35" s="282" customFormat="1" ht="18" customHeight="1" x14ac:dyDescent="0.2">
      <c r="A51" s="276" t="s">
        <v>168</v>
      </c>
      <c r="B51" s="309" t="s">
        <v>176</v>
      </c>
      <c r="C51" s="276" t="s">
        <v>177</v>
      </c>
      <c r="D51" s="273" t="s">
        <v>133</v>
      </c>
      <c r="E51" s="276" t="s">
        <v>134</v>
      </c>
      <c r="F51" s="275">
        <v>2</v>
      </c>
      <c r="G51" s="276" t="s">
        <v>888</v>
      </c>
      <c r="H51" s="276" t="s">
        <v>889</v>
      </c>
      <c r="I51" s="276">
        <v>704050</v>
      </c>
      <c r="J51" s="278">
        <v>3</v>
      </c>
      <c r="K51" s="279">
        <v>0.12</v>
      </c>
      <c r="L51" s="280">
        <f t="shared" si="0"/>
        <v>0.36</v>
      </c>
      <c r="M51" s="281" t="s">
        <v>76</v>
      </c>
      <c r="N51" s="280">
        <f t="shared" si="1"/>
        <v>0.36</v>
      </c>
      <c r="O51" s="281" t="s">
        <v>76</v>
      </c>
      <c r="P51" s="280">
        <v>0.12</v>
      </c>
      <c r="Q51" s="281" t="s">
        <v>12</v>
      </c>
      <c r="R51" s="280">
        <f t="shared" si="8"/>
        <v>0</v>
      </c>
      <c r="S51" s="280">
        <f t="shared" si="4"/>
        <v>0.84</v>
      </c>
      <c r="T51" s="303">
        <v>5704.1927312354564</v>
      </c>
      <c r="U51" s="303">
        <v>677.45604234421239</v>
      </c>
      <c r="V51" s="303">
        <v>5026.7366888912438</v>
      </c>
      <c r="W51" s="303">
        <v>0</v>
      </c>
      <c r="X51" s="334">
        <v>0</v>
      </c>
      <c r="Y51" s="303">
        <v>0</v>
      </c>
      <c r="Z51" s="334">
        <v>0</v>
      </c>
      <c r="AA51" s="303">
        <v>0</v>
      </c>
      <c r="AB51" s="335">
        <v>0</v>
      </c>
      <c r="AC51" s="303">
        <v>0</v>
      </c>
      <c r="AD51" s="303">
        <v>0</v>
      </c>
      <c r="AE51" s="303">
        <v>0</v>
      </c>
      <c r="AF51" s="334">
        <v>0</v>
      </c>
      <c r="AG51" s="334">
        <v>0</v>
      </c>
      <c r="AH51" s="303">
        <f t="shared" si="5"/>
        <v>0</v>
      </c>
      <c r="AI51" s="369">
        <f t="shared" si="6"/>
        <v>5026.7366888912438</v>
      </c>
    </row>
    <row r="52" spans="1:35" s="282" customFormat="1" ht="18" customHeight="1" x14ac:dyDescent="0.2">
      <c r="A52" s="276" t="s">
        <v>168</v>
      </c>
      <c r="B52" s="310" t="s">
        <v>181</v>
      </c>
      <c r="C52" s="276" t="s">
        <v>182</v>
      </c>
      <c r="D52" s="273" t="s">
        <v>133</v>
      </c>
      <c r="E52" s="276" t="s">
        <v>134</v>
      </c>
      <c r="F52" s="275">
        <v>2</v>
      </c>
      <c r="G52" s="276" t="s">
        <v>888</v>
      </c>
      <c r="H52" s="276" t="s">
        <v>178</v>
      </c>
      <c r="I52" s="276">
        <v>704050</v>
      </c>
      <c r="J52" s="278">
        <v>2</v>
      </c>
      <c r="K52" s="279">
        <v>1</v>
      </c>
      <c r="L52" s="280">
        <f t="shared" si="0"/>
        <v>2</v>
      </c>
      <c r="M52" s="281" t="s">
        <v>12</v>
      </c>
      <c r="N52" s="280">
        <f t="shared" si="1"/>
        <v>0</v>
      </c>
      <c r="O52" s="281" t="s">
        <v>76</v>
      </c>
      <c r="P52" s="280">
        <v>1</v>
      </c>
      <c r="Q52" s="281" t="s">
        <v>12</v>
      </c>
      <c r="R52" s="280">
        <f t="shared" si="8"/>
        <v>0</v>
      </c>
      <c r="S52" s="280">
        <f t="shared" si="4"/>
        <v>3</v>
      </c>
      <c r="T52" s="303">
        <v>20372.116897269487</v>
      </c>
      <c r="U52" s="303">
        <v>2419.4858655150442</v>
      </c>
      <c r="V52" s="303">
        <v>17952.631031754441</v>
      </c>
      <c r="W52" s="303">
        <v>1076.95</v>
      </c>
      <c r="X52" s="334">
        <v>2494</v>
      </c>
      <c r="Y52" s="303">
        <v>29.4</v>
      </c>
      <c r="Z52" s="334">
        <v>4</v>
      </c>
      <c r="AA52" s="303">
        <v>0</v>
      </c>
      <c r="AB52" s="335">
        <v>0</v>
      </c>
      <c r="AC52" s="303">
        <v>9.76</v>
      </c>
      <c r="AD52" s="303">
        <v>0</v>
      </c>
      <c r="AE52" s="303">
        <v>0</v>
      </c>
      <c r="AF52" s="334">
        <v>0</v>
      </c>
      <c r="AG52" s="334">
        <v>2498</v>
      </c>
      <c r="AH52" s="303">
        <f t="shared" si="5"/>
        <v>1116.1100000000001</v>
      </c>
      <c r="AI52" s="369">
        <f t="shared" si="6"/>
        <v>19068.741031754442</v>
      </c>
    </row>
    <row r="53" spans="1:35" s="282" customFormat="1" ht="18" customHeight="1" x14ac:dyDescent="0.2">
      <c r="A53" s="276" t="s">
        <v>200</v>
      </c>
      <c r="B53" s="310" t="s">
        <v>228</v>
      </c>
      <c r="C53" s="276" t="s">
        <v>229</v>
      </c>
      <c r="D53" s="273" t="s">
        <v>230</v>
      </c>
      <c r="E53" s="276" t="s">
        <v>231</v>
      </c>
      <c r="F53" s="275">
        <v>4</v>
      </c>
      <c r="G53" s="276" t="s">
        <v>1516</v>
      </c>
      <c r="H53" s="276" t="s">
        <v>232</v>
      </c>
      <c r="I53" s="283">
        <v>903200</v>
      </c>
      <c r="J53" s="278">
        <v>1</v>
      </c>
      <c r="K53" s="279">
        <v>1</v>
      </c>
      <c r="L53" s="280">
        <f t="shared" si="0"/>
        <v>1</v>
      </c>
      <c r="M53" s="281" t="s">
        <v>12</v>
      </c>
      <c r="N53" s="280">
        <f t="shared" si="1"/>
        <v>0</v>
      </c>
      <c r="O53" s="281" t="s">
        <v>12</v>
      </c>
      <c r="P53" s="280">
        <f t="shared" ref="P53:P84" si="9">IF(O53="Y",L53,0)</f>
        <v>0</v>
      </c>
      <c r="Q53" s="281" t="s">
        <v>12</v>
      </c>
      <c r="R53" s="280">
        <f t="shared" si="8"/>
        <v>0</v>
      </c>
      <c r="S53" s="280">
        <f t="shared" si="4"/>
        <v>1</v>
      </c>
      <c r="T53" s="303">
        <v>6790.7056324231626</v>
      </c>
      <c r="U53" s="303">
        <v>806.49528850501474</v>
      </c>
      <c r="V53" s="303">
        <v>5984.2103439181483</v>
      </c>
      <c r="W53" s="303">
        <v>39546.32</v>
      </c>
      <c r="X53" s="334">
        <v>102785</v>
      </c>
      <c r="Y53" s="303">
        <v>267.19</v>
      </c>
      <c r="Z53" s="334">
        <v>62</v>
      </c>
      <c r="AA53" s="303">
        <v>0</v>
      </c>
      <c r="AB53" s="335">
        <v>0</v>
      </c>
      <c r="AC53" s="303">
        <v>69.72</v>
      </c>
      <c r="AD53" s="303">
        <v>5609.24</v>
      </c>
      <c r="AE53" s="303">
        <v>0</v>
      </c>
      <c r="AF53" s="334">
        <v>0</v>
      </c>
      <c r="AG53" s="334">
        <v>102847</v>
      </c>
      <c r="AH53" s="303">
        <f t="shared" si="5"/>
        <v>45492.47</v>
      </c>
      <c r="AI53" s="369">
        <f t="shared" si="6"/>
        <v>51476.680343918153</v>
      </c>
    </row>
    <row r="54" spans="1:35" s="282" customFormat="1" ht="18" customHeight="1" x14ac:dyDescent="0.2">
      <c r="A54" s="276" t="s">
        <v>200</v>
      </c>
      <c r="B54" s="310" t="s">
        <v>220</v>
      </c>
      <c r="C54" s="276" t="s">
        <v>221</v>
      </c>
      <c r="D54" s="273" t="s">
        <v>222</v>
      </c>
      <c r="E54" s="276" t="s">
        <v>223</v>
      </c>
      <c r="F54" s="275">
        <v>1</v>
      </c>
      <c r="G54" s="276" t="s">
        <v>1517</v>
      </c>
      <c r="H54" s="276" t="s">
        <v>224</v>
      </c>
      <c r="I54" s="283">
        <v>908000</v>
      </c>
      <c r="J54" s="278">
        <v>1</v>
      </c>
      <c r="K54" s="279">
        <v>1</v>
      </c>
      <c r="L54" s="280">
        <f t="shared" si="0"/>
        <v>1</v>
      </c>
      <c r="M54" s="281" t="s">
        <v>12</v>
      </c>
      <c r="N54" s="280">
        <f t="shared" si="1"/>
        <v>0</v>
      </c>
      <c r="O54" s="281" t="s">
        <v>12</v>
      </c>
      <c r="P54" s="280">
        <f t="shared" si="9"/>
        <v>0</v>
      </c>
      <c r="Q54" s="281" t="s">
        <v>12</v>
      </c>
      <c r="R54" s="280">
        <f t="shared" si="8"/>
        <v>0</v>
      </c>
      <c r="S54" s="280">
        <f t="shared" si="4"/>
        <v>1</v>
      </c>
      <c r="T54" s="303">
        <v>6790.7056324231626</v>
      </c>
      <c r="U54" s="303">
        <v>806.49528850501474</v>
      </c>
      <c r="V54" s="303">
        <v>5984.2103439181483</v>
      </c>
      <c r="W54" s="303">
        <v>1402.69</v>
      </c>
      <c r="X54" s="334">
        <v>9453</v>
      </c>
      <c r="Y54" s="303">
        <v>116.33</v>
      </c>
      <c r="Z54" s="334">
        <v>18</v>
      </c>
      <c r="AA54" s="303">
        <v>21.25</v>
      </c>
      <c r="AB54" s="335">
        <v>0.25</v>
      </c>
      <c r="AC54" s="303">
        <v>29.95</v>
      </c>
      <c r="AD54" s="303">
        <v>0</v>
      </c>
      <c r="AE54" s="303">
        <v>0</v>
      </c>
      <c r="AF54" s="334">
        <v>0</v>
      </c>
      <c r="AG54" s="334">
        <v>9471</v>
      </c>
      <c r="AH54" s="303">
        <f t="shared" si="5"/>
        <v>1570.22</v>
      </c>
      <c r="AI54" s="369">
        <f t="shared" si="6"/>
        <v>7554.4303439181485</v>
      </c>
    </row>
    <row r="55" spans="1:35" s="282" customFormat="1" ht="18" customHeight="1" x14ac:dyDescent="0.2">
      <c r="A55" s="276" t="s">
        <v>200</v>
      </c>
      <c r="B55" s="309" t="s">
        <v>210</v>
      </c>
      <c r="C55" s="276" t="s">
        <v>43</v>
      </c>
      <c r="D55" s="273" t="s">
        <v>44</v>
      </c>
      <c r="E55" s="276" t="s">
        <v>45</v>
      </c>
      <c r="F55" s="275">
        <v>3</v>
      </c>
      <c r="G55" s="276" t="s">
        <v>1185</v>
      </c>
      <c r="H55" s="276" t="s">
        <v>201</v>
      </c>
      <c r="I55" s="276">
        <v>905120</v>
      </c>
      <c r="J55" s="278">
        <v>1</v>
      </c>
      <c r="K55" s="279">
        <v>0.5</v>
      </c>
      <c r="L55" s="280">
        <f t="shared" si="0"/>
        <v>0.5</v>
      </c>
      <c r="M55" s="281" t="s">
        <v>12</v>
      </c>
      <c r="N55" s="280">
        <f t="shared" si="1"/>
        <v>0</v>
      </c>
      <c r="O55" s="281" t="s">
        <v>12</v>
      </c>
      <c r="P55" s="280">
        <f t="shared" si="9"/>
        <v>0</v>
      </c>
      <c r="Q55" s="281" t="s">
        <v>12</v>
      </c>
      <c r="R55" s="280">
        <f t="shared" si="8"/>
        <v>0</v>
      </c>
      <c r="S55" s="280">
        <f t="shared" si="4"/>
        <v>0.5</v>
      </c>
      <c r="T55" s="303">
        <v>3395.3528162115813</v>
      </c>
      <c r="U55" s="303">
        <v>403.24764425250737</v>
      </c>
      <c r="V55" s="303">
        <v>2992.1051719590741</v>
      </c>
      <c r="W55" s="303">
        <v>2481.5300000000002</v>
      </c>
      <c r="X55" s="334">
        <v>3222</v>
      </c>
      <c r="Y55" s="303">
        <v>14.04</v>
      </c>
      <c r="Z55" s="334">
        <v>3</v>
      </c>
      <c r="AA55" s="303">
        <v>0</v>
      </c>
      <c r="AB55" s="335">
        <v>0</v>
      </c>
      <c r="AC55" s="303">
        <v>20.07</v>
      </c>
      <c r="AD55" s="303">
        <v>0</v>
      </c>
      <c r="AE55" s="303">
        <v>2699.88</v>
      </c>
      <c r="AF55" s="334">
        <v>7903</v>
      </c>
      <c r="AG55" s="334">
        <v>11128</v>
      </c>
      <c r="AH55" s="303">
        <f t="shared" si="5"/>
        <v>5215.5200000000004</v>
      </c>
      <c r="AI55" s="369">
        <f t="shared" si="6"/>
        <v>8207.6251719590746</v>
      </c>
    </row>
    <row r="56" spans="1:35" s="282" customFormat="1" ht="18" customHeight="1" x14ac:dyDescent="0.2">
      <c r="A56" s="276" t="s">
        <v>200</v>
      </c>
      <c r="B56" s="309" t="s">
        <v>212</v>
      </c>
      <c r="C56" s="276" t="s">
        <v>213</v>
      </c>
      <c r="D56" s="273" t="s">
        <v>214</v>
      </c>
      <c r="E56" s="276" t="s">
        <v>215</v>
      </c>
      <c r="F56" s="275">
        <v>1</v>
      </c>
      <c r="G56" s="276" t="s">
        <v>201</v>
      </c>
      <c r="H56" s="276" t="s">
        <v>202</v>
      </c>
      <c r="I56" s="276">
        <v>905600</v>
      </c>
      <c r="J56" s="278">
        <v>1</v>
      </c>
      <c r="K56" s="279">
        <v>0.75</v>
      </c>
      <c r="L56" s="280">
        <f t="shared" si="0"/>
        <v>0.75</v>
      </c>
      <c r="M56" s="281" t="s">
        <v>12</v>
      </c>
      <c r="N56" s="280">
        <f t="shared" si="1"/>
        <v>0</v>
      </c>
      <c r="O56" s="281" t="s">
        <v>12</v>
      </c>
      <c r="P56" s="280">
        <f t="shared" si="9"/>
        <v>0</v>
      </c>
      <c r="Q56" s="281" t="s">
        <v>12</v>
      </c>
      <c r="R56" s="280">
        <f t="shared" si="8"/>
        <v>0</v>
      </c>
      <c r="S56" s="280">
        <f t="shared" si="4"/>
        <v>0.75</v>
      </c>
      <c r="T56" s="303">
        <v>5093.0292243173717</v>
      </c>
      <c r="U56" s="303">
        <v>604.87146637876106</v>
      </c>
      <c r="V56" s="303">
        <v>4488.1577579386103</v>
      </c>
      <c r="W56" s="303">
        <v>29.54</v>
      </c>
      <c r="X56" s="334">
        <v>44</v>
      </c>
      <c r="Y56" s="303">
        <v>15.15</v>
      </c>
      <c r="Z56" s="334">
        <v>2</v>
      </c>
      <c r="AA56" s="303">
        <v>0</v>
      </c>
      <c r="AB56" s="335">
        <v>0</v>
      </c>
      <c r="AC56" s="303">
        <v>4.93</v>
      </c>
      <c r="AD56" s="303">
        <v>0</v>
      </c>
      <c r="AE56" s="303">
        <v>0</v>
      </c>
      <c r="AF56" s="334">
        <v>0</v>
      </c>
      <c r="AG56" s="334">
        <v>46</v>
      </c>
      <c r="AH56" s="303">
        <f t="shared" si="5"/>
        <v>49.62</v>
      </c>
      <c r="AI56" s="369">
        <f t="shared" si="6"/>
        <v>4537.7777579386102</v>
      </c>
    </row>
    <row r="57" spans="1:35" s="282" customFormat="1" ht="18" customHeight="1" x14ac:dyDescent="0.2">
      <c r="A57" s="276" t="s">
        <v>200</v>
      </c>
      <c r="B57" s="309" t="s">
        <v>216</v>
      </c>
      <c r="C57" s="276" t="s">
        <v>213</v>
      </c>
      <c r="D57" s="273" t="s">
        <v>214</v>
      </c>
      <c r="E57" s="276" t="s">
        <v>215</v>
      </c>
      <c r="F57" s="275">
        <v>1</v>
      </c>
      <c r="G57" s="276" t="s">
        <v>201</v>
      </c>
      <c r="H57" s="276" t="s">
        <v>217</v>
      </c>
      <c r="I57" s="276">
        <v>905500</v>
      </c>
      <c r="J57" s="278">
        <v>1</v>
      </c>
      <c r="K57" s="279">
        <v>0.25</v>
      </c>
      <c r="L57" s="280">
        <f t="shared" si="0"/>
        <v>0.25</v>
      </c>
      <c r="M57" s="281" t="s">
        <v>12</v>
      </c>
      <c r="N57" s="280">
        <f t="shared" si="1"/>
        <v>0</v>
      </c>
      <c r="O57" s="281" t="s">
        <v>12</v>
      </c>
      <c r="P57" s="280">
        <f t="shared" si="9"/>
        <v>0</v>
      </c>
      <c r="Q57" s="281" t="s">
        <v>12</v>
      </c>
      <c r="R57" s="280">
        <f t="shared" si="8"/>
        <v>0</v>
      </c>
      <c r="S57" s="280">
        <f t="shared" si="4"/>
        <v>0.25</v>
      </c>
      <c r="T57" s="303">
        <v>1697.6764081057906</v>
      </c>
      <c r="U57" s="303">
        <v>201.62382212625369</v>
      </c>
      <c r="V57" s="303">
        <v>1496.0525859795371</v>
      </c>
      <c r="W57" s="303">
        <v>0</v>
      </c>
      <c r="X57" s="334">
        <v>0</v>
      </c>
      <c r="Y57" s="303">
        <v>0</v>
      </c>
      <c r="Z57" s="334">
        <v>0</v>
      </c>
      <c r="AA57" s="303">
        <v>0</v>
      </c>
      <c r="AB57" s="335">
        <v>0</v>
      </c>
      <c r="AC57" s="303">
        <v>0</v>
      </c>
      <c r="AD57" s="303">
        <v>0</v>
      </c>
      <c r="AE57" s="303">
        <v>0</v>
      </c>
      <c r="AF57" s="334">
        <v>0</v>
      </c>
      <c r="AG57" s="334">
        <v>0</v>
      </c>
      <c r="AH57" s="303">
        <f t="shared" si="5"/>
        <v>0</v>
      </c>
      <c r="AI57" s="369">
        <f t="shared" si="6"/>
        <v>1496.0525859795371</v>
      </c>
    </row>
    <row r="58" spans="1:35" s="282" customFormat="1" ht="18" customHeight="1" x14ac:dyDescent="0.2">
      <c r="A58" s="276" t="s">
        <v>200</v>
      </c>
      <c r="B58" s="310" t="s">
        <v>204</v>
      </c>
      <c r="C58" s="276" t="s">
        <v>205</v>
      </c>
      <c r="D58" s="273" t="s">
        <v>206</v>
      </c>
      <c r="E58" s="276" t="s">
        <v>207</v>
      </c>
      <c r="F58" s="275">
        <v>3</v>
      </c>
      <c r="G58" s="276" t="s">
        <v>208</v>
      </c>
      <c r="H58" s="276" t="s">
        <v>208</v>
      </c>
      <c r="I58" s="283">
        <v>901000</v>
      </c>
      <c r="J58" s="278">
        <v>1</v>
      </c>
      <c r="K58" s="279">
        <v>0.4</v>
      </c>
      <c r="L58" s="280">
        <f t="shared" si="0"/>
        <v>0.4</v>
      </c>
      <c r="M58" s="281" t="s">
        <v>12</v>
      </c>
      <c r="N58" s="280">
        <f t="shared" si="1"/>
        <v>0</v>
      </c>
      <c r="O58" s="281" t="s">
        <v>12</v>
      </c>
      <c r="P58" s="280">
        <f t="shared" si="9"/>
        <v>0</v>
      </c>
      <c r="Q58" s="281" t="s">
        <v>12</v>
      </c>
      <c r="R58" s="280">
        <f t="shared" si="8"/>
        <v>0</v>
      </c>
      <c r="S58" s="280">
        <f t="shared" si="4"/>
        <v>0.4</v>
      </c>
      <c r="T58" s="303">
        <v>2716.2822529692653</v>
      </c>
      <c r="U58" s="303">
        <v>322.59811540200593</v>
      </c>
      <c r="V58" s="303">
        <v>2393.6841375672593</v>
      </c>
      <c r="W58" s="303">
        <v>5330.28</v>
      </c>
      <c r="X58" s="334">
        <v>5956</v>
      </c>
      <c r="Y58" s="303">
        <v>25.94</v>
      </c>
      <c r="Z58" s="334">
        <v>4</v>
      </c>
      <c r="AA58" s="303">
        <v>0</v>
      </c>
      <c r="AB58" s="335">
        <v>0</v>
      </c>
      <c r="AC58" s="303">
        <v>0</v>
      </c>
      <c r="AD58" s="303">
        <v>46.25</v>
      </c>
      <c r="AE58" s="303">
        <v>2749.38</v>
      </c>
      <c r="AF58" s="334">
        <v>12856</v>
      </c>
      <c r="AG58" s="334">
        <v>18816</v>
      </c>
      <c r="AH58" s="303">
        <f t="shared" si="5"/>
        <v>8151.85</v>
      </c>
      <c r="AI58" s="369">
        <f t="shared" si="6"/>
        <v>10545.53413756726</v>
      </c>
    </row>
    <row r="59" spans="1:35" s="282" customFormat="1" ht="18" customHeight="1" x14ac:dyDescent="0.2">
      <c r="A59" s="276" t="s">
        <v>200</v>
      </c>
      <c r="B59" s="310" t="s">
        <v>218</v>
      </c>
      <c r="C59" s="276" t="s">
        <v>205</v>
      </c>
      <c r="D59" s="273" t="s">
        <v>206</v>
      </c>
      <c r="E59" s="276" t="s">
        <v>207</v>
      </c>
      <c r="F59" s="275">
        <v>3</v>
      </c>
      <c r="G59" s="276" t="s">
        <v>219</v>
      </c>
      <c r="H59" s="276" t="s">
        <v>136</v>
      </c>
      <c r="I59" s="276">
        <v>700000</v>
      </c>
      <c r="J59" s="278">
        <v>1</v>
      </c>
      <c r="K59" s="279">
        <v>0.4</v>
      </c>
      <c r="L59" s="280">
        <f t="shared" si="0"/>
        <v>0.4</v>
      </c>
      <c r="M59" s="281" t="s">
        <v>12</v>
      </c>
      <c r="N59" s="280">
        <f t="shared" si="1"/>
        <v>0</v>
      </c>
      <c r="O59" s="281" t="s">
        <v>12</v>
      </c>
      <c r="P59" s="280">
        <f t="shared" si="9"/>
        <v>0</v>
      </c>
      <c r="Q59" s="281" t="s">
        <v>12</v>
      </c>
      <c r="R59" s="280">
        <f t="shared" si="8"/>
        <v>0</v>
      </c>
      <c r="S59" s="280">
        <f t="shared" si="4"/>
        <v>0.4</v>
      </c>
      <c r="T59" s="303">
        <v>2716.2822529692653</v>
      </c>
      <c r="U59" s="303">
        <v>322.59811540200593</v>
      </c>
      <c r="V59" s="303">
        <v>2393.6841375672593</v>
      </c>
      <c r="W59" s="303">
        <v>10.23</v>
      </c>
      <c r="X59" s="334">
        <v>16</v>
      </c>
      <c r="Y59" s="303">
        <v>0</v>
      </c>
      <c r="Z59" s="334">
        <v>0</v>
      </c>
      <c r="AA59" s="303">
        <v>0</v>
      </c>
      <c r="AB59" s="335">
        <v>0</v>
      </c>
      <c r="AC59" s="303">
        <v>5.36</v>
      </c>
      <c r="AD59" s="303">
        <v>0</v>
      </c>
      <c r="AE59" s="303">
        <v>0</v>
      </c>
      <c r="AF59" s="334">
        <v>0</v>
      </c>
      <c r="AG59" s="334">
        <v>16</v>
      </c>
      <c r="AH59" s="303">
        <f t="shared" si="5"/>
        <v>15.59</v>
      </c>
      <c r="AI59" s="369">
        <f t="shared" si="6"/>
        <v>2409.2741375672595</v>
      </c>
    </row>
    <row r="60" spans="1:35" s="282" customFormat="1" ht="18" customHeight="1" x14ac:dyDescent="0.2">
      <c r="A60" s="276" t="s">
        <v>200</v>
      </c>
      <c r="B60" s="309" t="s">
        <v>226</v>
      </c>
      <c r="C60" s="276" t="s">
        <v>205</v>
      </c>
      <c r="D60" s="273" t="s">
        <v>206</v>
      </c>
      <c r="E60" s="276" t="s">
        <v>207</v>
      </c>
      <c r="F60" s="275">
        <v>3</v>
      </c>
      <c r="G60" s="276" t="s">
        <v>201</v>
      </c>
      <c r="H60" s="276" t="s">
        <v>227</v>
      </c>
      <c r="I60" s="276">
        <v>905580</v>
      </c>
      <c r="J60" s="278">
        <v>1</v>
      </c>
      <c r="K60" s="279">
        <v>0.2</v>
      </c>
      <c r="L60" s="280">
        <f t="shared" si="0"/>
        <v>0.2</v>
      </c>
      <c r="M60" s="281" t="s">
        <v>12</v>
      </c>
      <c r="N60" s="280">
        <f t="shared" si="1"/>
        <v>0</v>
      </c>
      <c r="O60" s="281" t="s">
        <v>12</v>
      </c>
      <c r="P60" s="280">
        <f t="shared" si="9"/>
        <v>0</v>
      </c>
      <c r="Q60" s="281" t="s">
        <v>12</v>
      </c>
      <c r="R60" s="280">
        <f t="shared" si="8"/>
        <v>0</v>
      </c>
      <c r="S60" s="280">
        <f t="shared" si="4"/>
        <v>0.2</v>
      </c>
      <c r="T60" s="303">
        <v>1358.1411264846327</v>
      </c>
      <c r="U60" s="303">
        <v>161.29905770100297</v>
      </c>
      <c r="V60" s="303">
        <v>1196.8420687836297</v>
      </c>
      <c r="W60" s="303">
        <v>10.08</v>
      </c>
      <c r="X60" s="334">
        <v>27</v>
      </c>
      <c r="Y60" s="303">
        <v>0</v>
      </c>
      <c r="Z60" s="334">
        <v>0</v>
      </c>
      <c r="AA60" s="303">
        <v>0</v>
      </c>
      <c r="AB60" s="335">
        <v>0</v>
      </c>
      <c r="AC60" s="303">
        <v>0</v>
      </c>
      <c r="AD60" s="303">
        <v>1385.55</v>
      </c>
      <c r="AE60" s="303">
        <v>0</v>
      </c>
      <c r="AF60" s="334">
        <v>0</v>
      </c>
      <c r="AG60" s="334">
        <v>27</v>
      </c>
      <c r="AH60" s="303">
        <f t="shared" si="5"/>
        <v>1395.6299999999999</v>
      </c>
      <c r="AI60" s="369">
        <f t="shared" si="6"/>
        <v>2592.4720687836298</v>
      </c>
    </row>
    <row r="61" spans="1:35" s="282" customFormat="1" ht="18" customHeight="1" x14ac:dyDescent="0.2">
      <c r="A61" s="284" t="s">
        <v>200</v>
      </c>
      <c r="B61" s="309" t="s">
        <v>790</v>
      </c>
      <c r="C61" s="284" t="s">
        <v>791</v>
      </c>
      <c r="D61" s="271" t="s">
        <v>792</v>
      </c>
      <c r="E61" s="288" t="s">
        <v>847</v>
      </c>
      <c r="F61" s="284">
        <v>4</v>
      </c>
      <c r="G61" s="284" t="s">
        <v>232</v>
      </c>
      <c r="H61" s="284" t="s">
        <v>793</v>
      </c>
      <c r="I61" s="284">
        <v>903200</v>
      </c>
      <c r="J61" s="278">
        <v>1</v>
      </c>
      <c r="K61" s="279">
        <v>0.4</v>
      </c>
      <c r="L61" s="280">
        <f t="shared" si="0"/>
        <v>0.4</v>
      </c>
      <c r="M61" s="281" t="s">
        <v>12</v>
      </c>
      <c r="N61" s="280">
        <f t="shared" si="1"/>
        <v>0</v>
      </c>
      <c r="O61" s="281" t="s">
        <v>12</v>
      </c>
      <c r="P61" s="280">
        <f t="shared" si="9"/>
        <v>0</v>
      </c>
      <c r="Q61" s="281" t="s">
        <v>12</v>
      </c>
      <c r="R61" s="280">
        <f t="shared" si="8"/>
        <v>0</v>
      </c>
      <c r="S61" s="280">
        <f t="shared" si="4"/>
        <v>0.4</v>
      </c>
      <c r="T61" s="303">
        <v>2716.2822529692653</v>
      </c>
      <c r="U61" s="303">
        <v>322.59811540200593</v>
      </c>
      <c r="V61" s="303">
        <v>2393.6841375672593</v>
      </c>
      <c r="W61" s="303">
        <v>0</v>
      </c>
      <c r="X61" s="334">
        <v>0</v>
      </c>
      <c r="Y61" s="303">
        <v>0</v>
      </c>
      <c r="Z61" s="334">
        <v>0</v>
      </c>
      <c r="AA61" s="303">
        <v>0</v>
      </c>
      <c r="AB61" s="335">
        <v>0</v>
      </c>
      <c r="AC61" s="303">
        <v>0</v>
      </c>
      <c r="AD61" s="303">
        <v>0</v>
      </c>
      <c r="AE61" s="303">
        <v>0</v>
      </c>
      <c r="AF61" s="334">
        <v>0</v>
      </c>
      <c r="AG61" s="334">
        <v>0</v>
      </c>
      <c r="AH61" s="303">
        <f t="shared" si="5"/>
        <v>0</v>
      </c>
      <c r="AI61" s="369">
        <f t="shared" si="6"/>
        <v>2393.6841375672593</v>
      </c>
    </row>
    <row r="62" spans="1:35" s="282" customFormat="1" ht="18" customHeight="1" x14ac:dyDescent="0.2">
      <c r="A62" s="276" t="s">
        <v>789</v>
      </c>
      <c r="B62" s="310" t="s">
        <v>485</v>
      </c>
      <c r="C62" s="276" t="s">
        <v>486</v>
      </c>
      <c r="D62" s="273" t="s">
        <v>15</v>
      </c>
      <c r="E62" s="276" t="s">
        <v>16</v>
      </c>
      <c r="F62" s="275">
        <v>2</v>
      </c>
      <c r="G62" s="276" t="s">
        <v>241</v>
      </c>
      <c r="H62" s="276" t="s">
        <v>487</v>
      </c>
      <c r="I62" s="283">
        <v>405500</v>
      </c>
      <c r="J62" s="278">
        <v>1</v>
      </c>
      <c r="K62" s="279">
        <v>1</v>
      </c>
      <c r="L62" s="280">
        <f t="shared" si="0"/>
        <v>1</v>
      </c>
      <c r="M62" s="281" t="s">
        <v>12</v>
      </c>
      <c r="N62" s="280">
        <f t="shared" si="1"/>
        <v>0</v>
      </c>
      <c r="O62" s="281" t="s">
        <v>12</v>
      </c>
      <c r="P62" s="280">
        <f t="shared" si="9"/>
        <v>0</v>
      </c>
      <c r="Q62" s="281" t="s">
        <v>76</v>
      </c>
      <c r="R62" s="280">
        <f t="shared" si="8"/>
        <v>1</v>
      </c>
      <c r="S62" s="280">
        <f t="shared" si="4"/>
        <v>2</v>
      </c>
      <c r="T62" s="303">
        <v>13581.411264846325</v>
      </c>
      <c r="U62" s="303">
        <v>1612.9905770100295</v>
      </c>
      <c r="V62" s="303">
        <v>11968.420687836297</v>
      </c>
      <c r="W62" s="303">
        <v>129.9</v>
      </c>
      <c r="X62" s="334">
        <v>154</v>
      </c>
      <c r="Y62" s="303">
        <v>80.23</v>
      </c>
      <c r="Z62" s="334">
        <v>18</v>
      </c>
      <c r="AA62" s="303">
        <v>63.75</v>
      </c>
      <c r="AB62" s="335">
        <v>0.75</v>
      </c>
      <c r="AC62" s="303">
        <v>0</v>
      </c>
      <c r="AD62" s="303">
        <v>0</v>
      </c>
      <c r="AE62" s="303">
        <v>0</v>
      </c>
      <c r="AF62" s="334">
        <v>0</v>
      </c>
      <c r="AG62" s="334">
        <v>172</v>
      </c>
      <c r="AH62" s="303">
        <f t="shared" si="5"/>
        <v>273.88</v>
      </c>
      <c r="AI62" s="369">
        <f t="shared" si="6"/>
        <v>12242.300687836296</v>
      </c>
    </row>
    <row r="63" spans="1:35" s="282" customFormat="1" ht="18" customHeight="1" x14ac:dyDescent="0.2">
      <c r="A63" s="276" t="s">
        <v>789</v>
      </c>
      <c r="B63" s="310" t="s">
        <v>461</v>
      </c>
      <c r="C63" s="276" t="s">
        <v>462</v>
      </c>
      <c r="D63" s="273" t="s">
        <v>463</v>
      </c>
      <c r="E63" s="276" t="s">
        <v>464</v>
      </c>
      <c r="F63" s="275">
        <v>2</v>
      </c>
      <c r="G63" s="276" t="s">
        <v>241</v>
      </c>
      <c r="H63" s="276" t="s">
        <v>465</v>
      </c>
      <c r="I63" s="276" t="s">
        <v>835</v>
      </c>
      <c r="J63" s="278">
        <v>1</v>
      </c>
      <c r="K63" s="279">
        <v>1</v>
      </c>
      <c r="L63" s="280">
        <f t="shared" si="0"/>
        <v>1</v>
      </c>
      <c r="M63" s="281" t="s">
        <v>12</v>
      </c>
      <c r="N63" s="280">
        <f t="shared" si="1"/>
        <v>0</v>
      </c>
      <c r="O63" s="281" t="s">
        <v>12</v>
      </c>
      <c r="P63" s="280">
        <f t="shared" si="9"/>
        <v>0</v>
      </c>
      <c r="Q63" s="281" t="s">
        <v>12</v>
      </c>
      <c r="R63" s="280">
        <f t="shared" si="8"/>
        <v>0</v>
      </c>
      <c r="S63" s="280">
        <f t="shared" si="4"/>
        <v>1</v>
      </c>
      <c r="T63" s="303">
        <v>6790.7056324231626</v>
      </c>
      <c r="U63" s="303">
        <v>806.49528850501474</v>
      </c>
      <c r="V63" s="303">
        <v>5984.2103439181483</v>
      </c>
      <c r="W63" s="303">
        <v>995.01</v>
      </c>
      <c r="X63" s="334">
        <v>2852</v>
      </c>
      <c r="Y63" s="303">
        <v>0</v>
      </c>
      <c r="Z63" s="334">
        <v>0</v>
      </c>
      <c r="AA63" s="303">
        <v>0</v>
      </c>
      <c r="AB63" s="335">
        <v>0</v>
      </c>
      <c r="AC63" s="303">
        <v>0</v>
      </c>
      <c r="AD63" s="303">
        <v>0</v>
      </c>
      <c r="AE63" s="303">
        <v>0</v>
      </c>
      <c r="AF63" s="334">
        <v>0</v>
      </c>
      <c r="AG63" s="334">
        <v>2852</v>
      </c>
      <c r="AH63" s="303">
        <f t="shared" si="5"/>
        <v>995.01</v>
      </c>
      <c r="AI63" s="369">
        <f t="shared" si="6"/>
        <v>6979.2203439181485</v>
      </c>
    </row>
    <row r="64" spans="1:35" s="282" customFormat="1" ht="18" customHeight="1" x14ac:dyDescent="0.2">
      <c r="A64" s="284" t="s">
        <v>789</v>
      </c>
      <c r="B64" s="310" t="s">
        <v>390</v>
      </c>
      <c r="C64" s="276" t="s">
        <v>391</v>
      </c>
      <c r="D64" s="273" t="s">
        <v>235</v>
      </c>
      <c r="E64" s="276" t="s">
        <v>236</v>
      </c>
      <c r="F64" s="275">
        <v>1</v>
      </c>
      <c r="G64" s="276" t="s">
        <v>392</v>
      </c>
      <c r="H64" s="276" t="s">
        <v>393</v>
      </c>
      <c r="I64" s="276">
        <v>409155</v>
      </c>
      <c r="J64" s="278">
        <v>1</v>
      </c>
      <c r="K64" s="279">
        <v>1</v>
      </c>
      <c r="L64" s="280">
        <f t="shared" si="0"/>
        <v>1</v>
      </c>
      <c r="M64" s="281" t="s">
        <v>12</v>
      </c>
      <c r="N64" s="280">
        <f t="shared" si="1"/>
        <v>0</v>
      </c>
      <c r="O64" s="281" t="s">
        <v>12</v>
      </c>
      <c r="P64" s="280">
        <f t="shared" si="9"/>
        <v>0</v>
      </c>
      <c r="Q64" s="281" t="s">
        <v>12</v>
      </c>
      <c r="R64" s="280">
        <f t="shared" si="8"/>
        <v>0</v>
      </c>
      <c r="S64" s="280">
        <f t="shared" si="4"/>
        <v>1</v>
      </c>
      <c r="T64" s="303">
        <v>6790.7056324231626</v>
      </c>
      <c r="U64" s="303">
        <v>806.49528850501474</v>
      </c>
      <c r="V64" s="303">
        <v>5984.2103439181483</v>
      </c>
      <c r="W64" s="303">
        <v>0</v>
      </c>
      <c r="X64" s="334">
        <v>0</v>
      </c>
      <c r="Y64" s="303">
        <v>0</v>
      </c>
      <c r="Z64" s="334">
        <v>0</v>
      </c>
      <c r="AA64" s="303">
        <v>0</v>
      </c>
      <c r="AB64" s="335">
        <v>0</v>
      </c>
      <c r="AC64" s="303">
        <v>0</v>
      </c>
      <c r="AD64" s="303">
        <v>0</v>
      </c>
      <c r="AE64" s="303">
        <v>0</v>
      </c>
      <c r="AF64" s="334">
        <v>0</v>
      </c>
      <c r="AG64" s="334">
        <v>0</v>
      </c>
      <c r="AH64" s="303">
        <f t="shared" si="5"/>
        <v>0</v>
      </c>
      <c r="AI64" s="369">
        <f t="shared" si="6"/>
        <v>5984.2103439181483</v>
      </c>
    </row>
    <row r="65" spans="1:35" s="282" customFormat="1" ht="18" customHeight="1" x14ac:dyDescent="0.2">
      <c r="A65" s="284" t="s">
        <v>789</v>
      </c>
      <c r="B65" s="310" t="s">
        <v>301</v>
      </c>
      <c r="C65" s="276" t="s">
        <v>302</v>
      </c>
      <c r="D65" s="273" t="s">
        <v>235</v>
      </c>
      <c r="E65" s="276" t="s">
        <v>236</v>
      </c>
      <c r="F65" s="275">
        <v>4</v>
      </c>
      <c r="G65" s="276" t="s">
        <v>241</v>
      </c>
      <c r="H65" s="276" t="s">
        <v>303</v>
      </c>
      <c r="I65" s="283">
        <v>408200</v>
      </c>
      <c r="J65" s="278">
        <v>1</v>
      </c>
      <c r="K65" s="279">
        <v>1</v>
      </c>
      <c r="L65" s="280">
        <f t="shared" si="0"/>
        <v>1</v>
      </c>
      <c r="M65" s="281" t="s">
        <v>12</v>
      </c>
      <c r="N65" s="280">
        <f t="shared" si="1"/>
        <v>0</v>
      </c>
      <c r="O65" s="281" t="s">
        <v>12</v>
      </c>
      <c r="P65" s="280">
        <f t="shared" si="9"/>
        <v>0</v>
      </c>
      <c r="Q65" s="281" t="s">
        <v>12</v>
      </c>
      <c r="R65" s="280">
        <f t="shared" si="8"/>
        <v>0</v>
      </c>
      <c r="S65" s="280">
        <f t="shared" si="4"/>
        <v>1</v>
      </c>
      <c r="T65" s="303">
        <v>6790.7056324231626</v>
      </c>
      <c r="U65" s="303">
        <v>806.49528850501474</v>
      </c>
      <c r="V65" s="303">
        <v>5984.2103439181483</v>
      </c>
      <c r="W65" s="303">
        <v>73.56</v>
      </c>
      <c r="X65" s="334">
        <v>197</v>
      </c>
      <c r="Y65" s="303">
        <v>7.8</v>
      </c>
      <c r="Z65" s="334">
        <v>1</v>
      </c>
      <c r="AA65" s="303">
        <v>42.5</v>
      </c>
      <c r="AB65" s="335">
        <v>0.5</v>
      </c>
      <c r="AC65" s="303">
        <v>0</v>
      </c>
      <c r="AD65" s="303">
        <v>0</v>
      </c>
      <c r="AE65" s="303">
        <v>0</v>
      </c>
      <c r="AF65" s="334">
        <v>0</v>
      </c>
      <c r="AG65" s="334">
        <v>198</v>
      </c>
      <c r="AH65" s="303">
        <f t="shared" si="5"/>
        <v>123.86</v>
      </c>
      <c r="AI65" s="369">
        <f t="shared" si="6"/>
        <v>6108.070343918148</v>
      </c>
    </row>
    <row r="66" spans="1:35" s="282" customFormat="1" ht="18" customHeight="1" x14ac:dyDescent="0.2">
      <c r="A66" s="284" t="s">
        <v>789</v>
      </c>
      <c r="B66" s="310" t="s">
        <v>250</v>
      </c>
      <c r="C66" s="276" t="s">
        <v>251</v>
      </c>
      <c r="D66" s="273" t="s">
        <v>235</v>
      </c>
      <c r="E66" s="276" t="s">
        <v>236</v>
      </c>
      <c r="F66" s="275">
        <v>2</v>
      </c>
      <c r="G66" s="276" t="s">
        <v>797</v>
      </c>
      <c r="H66" s="276" t="s">
        <v>252</v>
      </c>
      <c r="I66" s="283" t="s">
        <v>622</v>
      </c>
      <c r="J66" s="278">
        <v>1</v>
      </c>
      <c r="K66" s="279">
        <v>0.4</v>
      </c>
      <c r="L66" s="280">
        <f t="shared" ref="L66:L129" si="10">J66*K66</f>
        <v>0.4</v>
      </c>
      <c r="M66" s="281" t="s">
        <v>12</v>
      </c>
      <c r="N66" s="280">
        <f t="shared" ref="N66:N129" si="11">IF(M66="Y",L66,0)</f>
        <v>0</v>
      </c>
      <c r="O66" s="281" t="s">
        <v>12</v>
      </c>
      <c r="P66" s="280">
        <f t="shared" si="9"/>
        <v>0</v>
      </c>
      <c r="Q66" s="281" t="s">
        <v>12</v>
      </c>
      <c r="R66" s="280">
        <f t="shared" ref="R66:R97" si="12">IF(Q66="Y",L66,0)</f>
        <v>0</v>
      </c>
      <c r="S66" s="280">
        <f t="shared" ref="S66:S129" si="13">L66+N66+P66+R66</f>
        <v>0.4</v>
      </c>
      <c r="T66" s="303">
        <v>2716.2822529692653</v>
      </c>
      <c r="U66" s="303">
        <v>322.59811540200593</v>
      </c>
      <c r="V66" s="303">
        <v>2393.6841375672593</v>
      </c>
      <c r="W66" s="303">
        <v>432.39</v>
      </c>
      <c r="X66" s="334">
        <v>1107</v>
      </c>
      <c r="Y66" s="303">
        <v>7.2</v>
      </c>
      <c r="Z66" s="334">
        <v>1</v>
      </c>
      <c r="AA66" s="303">
        <v>0</v>
      </c>
      <c r="AB66" s="335">
        <v>0</v>
      </c>
      <c r="AC66" s="303">
        <v>0</v>
      </c>
      <c r="AD66" s="303">
        <v>0</v>
      </c>
      <c r="AE66" s="303">
        <v>0</v>
      </c>
      <c r="AF66" s="334">
        <v>0</v>
      </c>
      <c r="AG66" s="334">
        <v>1108</v>
      </c>
      <c r="AH66" s="303">
        <f t="shared" ref="AH66:AH129" si="14">AE66+AD66+AC66+AA66+Y66+W66</f>
        <v>439.59</v>
      </c>
      <c r="AI66" s="369">
        <f t="shared" ref="AI66:AI129" si="15">AH66+V66</f>
        <v>2833.2741375672595</v>
      </c>
    </row>
    <row r="67" spans="1:35" s="282" customFormat="1" ht="18" customHeight="1" x14ac:dyDescent="0.2">
      <c r="A67" s="284" t="s">
        <v>789</v>
      </c>
      <c r="B67" s="310" t="s">
        <v>295</v>
      </c>
      <c r="C67" s="276" t="s">
        <v>251</v>
      </c>
      <c r="D67" s="273" t="s">
        <v>235</v>
      </c>
      <c r="E67" s="276" t="s">
        <v>236</v>
      </c>
      <c r="F67" s="275">
        <v>2</v>
      </c>
      <c r="G67" s="276" t="s">
        <v>797</v>
      </c>
      <c r="H67" s="276" t="s">
        <v>299</v>
      </c>
      <c r="I67" s="276">
        <v>403900</v>
      </c>
      <c r="J67" s="278">
        <v>1</v>
      </c>
      <c r="K67" s="279">
        <v>0.2</v>
      </c>
      <c r="L67" s="280">
        <f t="shared" si="10"/>
        <v>0.2</v>
      </c>
      <c r="M67" s="281" t="s">
        <v>12</v>
      </c>
      <c r="N67" s="280">
        <f t="shared" si="11"/>
        <v>0</v>
      </c>
      <c r="O67" s="281" t="s">
        <v>12</v>
      </c>
      <c r="P67" s="280">
        <f t="shared" si="9"/>
        <v>0</v>
      </c>
      <c r="Q67" s="281" t="s">
        <v>12</v>
      </c>
      <c r="R67" s="280">
        <f t="shared" si="12"/>
        <v>0</v>
      </c>
      <c r="S67" s="280">
        <f t="shared" si="13"/>
        <v>0.2</v>
      </c>
      <c r="T67" s="303">
        <v>1358.1411264846327</v>
      </c>
      <c r="U67" s="303">
        <v>161.29905770100297</v>
      </c>
      <c r="V67" s="303">
        <v>1196.8420687836297</v>
      </c>
      <c r="W67" s="303">
        <v>2138.9699999999998</v>
      </c>
      <c r="X67" s="334">
        <v>2349</v>
      </c>
      <c r="Y67" s="303">
        <v>354.32</v>
      </c>
      <c r="Z67" s="334">
        <v>53</v>
      </c>
      <c r="AA67" s="303">
        <v>42.5</v>
      </c>
      <c r="AB67" s="335">
        <v>0.5</v>
      </c>
      <c r="AC67" s="303">
        <v>40.69</v>
      </c>
      <c r="AD67" s="303">
        <v>0</v>
      </c>
      <c r="AE67" s="303">
        <v>0</v>
      </c>
      <c r="AF67" s="334">
        <v>0</v>
      </c>
      <c r="AG67" s="334">
        <v>2402</v>
      </c>
      <c r="AH67" s="303">
        <f t="shared" si="14"/>
        <v>2576.4799999999996</v>
      </c>
      <c r="AI67" s="369">
        <f t="shared" si="15"/>
        <v>3773.3220687836292</v>
      </c>
    </row>
    <row r="68" spans="1:35" s="282" customFormat="1" ht="18" customHeight="1" x14ac:dyDescent="0.2">
      <c r="A68" s="284" t="s">
        <v>789</v>
      </c>
      <c r="B68" s="310" t="s">
        <v>382</v>
      </c>
      <c r="C68" s="276" t="s">
        <v>251</v>
      </c>
      <c r="D68" s="273" t="s">
        <v>235</v>
      </c>
      <c r="E68" s="276" t="s">
        <v>236</v>
      </c>
      <c r="F68" s="275">
        <v>2</v>
      </c>
      <c r="G68" s="276" t="s">
        <v>797</v>
      </c>
      <c r="H68" s="276" t="s">
        <v>951</v>
      </c>
      <c r="I68" s="276">
        <v>403600</v>
      </c>
      <c r="J68" s="278">
        <v>1</v>
      </c>
      <c r="K68" s="279">
        <v>0.4</v>
      </c>
      <c r="L68" s="280">
        <f t="shared" si="10"/>
        <v>0.4</v>
      </c>
      <c r="M68" s="281" t="s">
        <v>12</v>
      </c>
      <c r="N68" s="280">
        <f t="shared" si="11"/>
        <v>0</v>
      </c>
      <c r="O68" s="281" t="s">
        <v>12</v>
      </c>
      <c r="P68" s="280">
        <f t="shared" si="9"/>
        <v>0</v>
      </c>
      <c r="Q68" s="281" t="s">
        <v>12</v>
      </c>
      <c r="R68" s="280">
        <f t="shared" si="12"/>
        <v>0</v>
      </c>
      <c r="S68" s="280">
        <f t="shared" si="13"/>
        <v>0.4</v>
      </c>
      <c r="T68" s="303">
        <v>2716.2822529692653</v>
      </c>
      <c r="U68" s="303">
        <v>322.59811540200593</v>
      </c>
      <c r="V68" s="303">
        <v>2393.6841375672593</v>
      </c>
      <c r="W68" s="303">
        <v>11.38</v>
      </c>
      <c r="X68" s="334">
        <v>11</v>
      </c>
      <c r="Y68" s="303">
        <v>1791.43</v>
      </c>
      <c r="Z68" s="334">
        <v>677</v>
      </c>
      <c r="AA68" s="303">
        <v>0</v>
      </c>
      <c r="AB68" s="335">
        <v>0</v>
      </c>
      <c r="AC68" s="303">
        <v>0</v>
      </c>
      <c r="AD68" s="303">
        <v>0</v>
      </c>
      <c r="AE68" s="303">
        <v>0</v>
      </c>
      <c r="AF68" s="334">
        <v>0</v>
      </c>
      <c r="AG68" s="334">
        <v>688</v>
      </c>
      <c r="AH68" s="303">
        <f t="shared" si="14"/>
        <v>1802.8100000000002</v>
      </c>
      <c r="AI68" s="369">
        <f t="shared" si="15"/>
        <v>4196.4941375672597</v>
      </c>
    </row>
    <row r="69" spans="1:35" s="282" customFormat="1" ht="18" customHeight="1" x14ac:dyDescent="0.2">
      <c r="A69" s="276" t="s">
        <v>789</v>
      </c>
      <c r="B69" s="310" t="s">
        <v>321</v>
      </c>
      <c r="C69" s="276" t="s">
        <v>322</v>
      </c>
      <c r="D69" s="273" t="s">
        <v>235</v>
      </c>
      <c r="E69" s="276" t="s">
        <v>236</v>
      </c>
      <c r="F69" s="275">
        <v>2</v>
      </c>
      <c r="G69" s="276" t="s">
        <v>241</v>
      </c>
      <c r="H69" s="276" t="s">
        <v>292</v>
      </c>
      <c r="I69" s="283">
        <v>407002</v>
      </c>
      <c r="J69" s="278">
        <v>1</v>
      </c>
      <c r="K69" s="279">
        <v>0.47</v>
      </c>
      <c r="L69" s="280">
        <f t="shared" si="10"/>
        <v>0.47</v>
      </c>
      <c r="M69" s="281" t="s">
        <v>12</v>
      </c>
      <c r="N69" s="280">
        <f t="shared" si="11"/>
        <v>0</v>
      </c>
      <c r="O69" s="281" t="s">
        <v>12</v>
      </c>
      <c r="P69" s="280">
        <f t="shared" si="9"/>
        <v>0</v>
      </c>
      <c r="Q69" s="281" t="s">
        <v>12</v>
      </c>
      <c r="R69" s="280">
        <f t="shared" si="12"/>
        <v>0</v>
      </c>
      <c r="S69" s="280">
        <f t="shared" si="13"/>
        <v>0.47</v>
      </c>
      <c r="T69" s="303">
        <v>3191.6316472388862</v>
      </c>
      <c r="U69" s="303">
        <v>379.05278559735689</v>
      </c>
      <c r="V69" s="303">
        <v>2812.5788616415293</v>
      </c>
      <c r="W69" s="303">
        <v>0</v>
      </c>
      <c r="X69" s="334">
        <v>0</v>
      </c>
      <c r="Y69" s="303">
        <v>0</v>
      </c>
      <c r="Z69" s="334">
        <v>0</v>
      </c>
      <c r="AA69" s="303">
        <v>0</v>
      </c>
      <c r="AB69" s="335">
        <v>0</v>
      </c>
      <c r="AC69" s="303">
        <v>0</v>
      </c>
      <c r="AD69" s="303">
        <v>0</v>
      </c>
      <c r="AE69" s="303">
        <v>0</v>
      </c>
      <c r="AF69" s="334">
        <v>0</v>
      </c>
      <c r="AG69" s="334">
        <v>0</v>
      </c>
      <c r="AH69" s="303">
        <f t="shared" si="14"/>
        <v>0</v>
      </c>
      <c r="AI69" s="369">
        <f t="shared" si="15"/>
        <v>2812.5788616415293</v>
      </c>
    </row>
    <row r="70" spans="1:35" s="282" customFormat="1" ht="18" customHeight="1" x14ac:dyDescent="0.2">
      <c r="A70" s="276" t="s">
        <v>789</v>
      </c>
      <c r="B70" s="310" t="s">
        <v>396</v>
      </c>
      <c r="C70" s="276" t="s">
        <v>322</v>
      </c>
      <c r="D70" s="273" t="s">
        <v>235</v>
      </c>
      <c r="E70" s="276" t="s">
        <v>236</v>
      </c>
      <c r="F70" s="275">
        <v>2</v>
      </c>
      <c r="G70" s="276" t="s">
        <v>241</v>
      </c>
      <c r="H70" s="276" t="s">
        <v>577</v>
      </c>
      <c r="I70" s="276" t="s">
        <v>827</v>
      </c>
      <c r="J70" s="278">
        <v>1</v>
      </c>
      <c r="K70" s="279">
        <v>0.53</v>
      </c>
      <c r="L70" s="280">
        <f t="shared" si="10"/>
        <v>0.53</v>
      </c>
      <c r="M70" s="281" t="s">
        <v>12</v>
      </c>
      <c r="N70" s="280">
        <f t="shared" si="11"/>
        <v>0</v>
      </c>
      <c r="O70" s="281" t="s">
        <v>12</v>
      </c>
      <c r="P70" s="280">
        <f t="shared" si="9"/>
        <v>0</v>
      </c>
      <c r="Q70" s="281" t="s">
        <v>12</v>
      </c>
      <c r="R70" s="280">
        <f t="shared" si="12"/>
        <v>0</v>
      </c>
      <c r="S70" s="280">
        <f t="shared" si="13"/>
        <v>0.53</v>
      </c>
      <c r="T70" s="303">
        <v>3599.0739851842764</v>
      </c>
      <c r="U70" s="303">
        <v>427.44250290765785</v>
      </c>
      <c r="V70" s="303">
        <v>3171.6314822766185</v>
      </c>
      <c r="W70" s="303">
        <v>966.63</v>
      </c>
      <c r="X70" s="334">
        <v>170</v>
      </c>
      <c r="Y70" s="303">
        <v>182.94</v>
      </c>
      <c r="Z70" s="334">
        <v>28</v>
      </c>
      <c r="AA70" s="303">
        <v>0</v>
      </c>
      <c r="AB70" s="335">
        <v>0</v>
      </c>
      <c r="AC70" s="303">
        <v>8.35</v>
      </c>
      <c r="AD70" s="303">
        <v>0</v>
      </c>
      <c r="AE70" s="303">
        <v>0</v>
      </c>
      <c r="AF70" s="334">
        <v>0</v>
      </c>
      <c r="AG70" s="334">
        <v>198</v>
      </c>
      <c r="AH70" s="303">
        <f t="shared" si="14"/>
        <v>1157.92</v>
      </c>
      <c r="AI70" s="369">
        <f t="shared" si="15"/>
        <v>4329.5514822766181</v>
      </c>
    </row>
    <row r="71" spans="1:35" s="282" customFormat="1" ht="18" customHeight="1" x14ac:dyDescent="0.2">
      <c r="A71" s="284" t="s">
        <v>789</v>
      </c>
      <c r="B71" s="310" t="s">
        <v>330</v>
      </c>
      <c r="C71" s="276" t="s">
        <v>331</v>
      </c>
      <c r="D71" s="273" t="s">
        <v>235</v>
      </c>
      <c r="E71" s="276" t="s">
        <v>236</v>
      </c>
      <c r="F71" s="275">
        <v>2</v>
      </c>
      <c r="G71" s="276" t="s">
        <v>797</v>
      </c>
      <c r="H71" s="276" t="s">
        <v>332</v>
      </c>
      <c r="I71" s="283">
        <v>403100</v>
      </c>
      <c r="J71" s="278">
        <v>1</v>
      </c>
      <c r="K71" s="279">
        <v>1</v>
      </c>
      <c r="L71" s="280">
        <f t="shared" si="10"/>
        <v>1</v>
      </c>
      <c r="M71" s="281" t="s">
        <v>12</v>
      </c>
      <c r="N71" s="280">
        <f t="shared" si="11"/>
        <v>0</v>
      </c>
      <c r="O71" s="281" t="s">
        <v>12</v>
      </c>
      <c r="P71" s="280">
        <f t="shared" si="9"/>
        <v>0</v>
      </c>
      <c r="Q71" s="281" t="s">
        <v>12</v>
      </c>
      <c r="R71" s="280">
        <f t="shared" si="12"/>
        <v>0</v>
      </c>
      <c r="S71" s="280">
        <f t="shared" si="13"/>
        <v>1</v>
      </c>
      <c r="T71" s="303">
        <v>6790.7056324231626</v>
      </c>
      <c r="U71" s="303">
        <v>806.49528850501474</v>
      </c>
      <c r="V71" s="303">
        <v>5984.2103439181483</v>
      </c>
      <c r="W71" s="303">
        <v>252.43</v>
      </c>
      <c r="X71" s="334">
        <v>557</v>
      </c>
      <c r="Y71" s="303">
        <v>31.98</v>
      </c>
      <c r="Z71" s="334">
        <v>10</v>
      </c>
      <c r="AA71" s="303">
        <v>0</v>
      </c>
      <c r="AB71" s="335">
        <v>0</v>
      </c>
      <c r="AC71" s="303">
        <v>3.6</v>
      </c>
      <c r="AD71" s="303">
        <v>0</v>
      </c>
      <c r="AE71" s="303">
        <v>0</v>
      </c>
      <c r="AF71" s="334">
        <v>0</v>
      </c>
      <c r="AG71" s="334">
        <v>567</v>
      </c>
      <c r="AH71" s="303">
        <f t="shared" si="14"/>
        <v>288.01</v>
      </c>
      <c r="AI71" s="369">
        <f t="shared" si="15"/>
        <v>6272.2203439181485</v>
      </c>
    </row>
    <row r="72" spans="1:35" s="282" customFormat="1" ht="18" customHeight="1" x14ac:dyDescent="0.2">
      <c r="A72" s="284" t="s">
        <v>789</v>
      </c>
      <c r="B72" s="310" t="s">
        <v>244</v>
      </c>
      <c r="C72" s="276" t="s">
        <v>245</v>
      </c>
      <c r="D72" s="273" t="s">
        <v>235</v>
      </c>
      <c r="E72" s="276" t="s">
        <v>236</v>
      </c>
      <c r="F72" s="275">
        <v>2</v>
      </c>
      <c r="G72" s="276" t="s">
        <v>246</v>
      </c>
      <c r="H72" s="276" t="s">
        <v>247</v>
      </c>
      <c r="I72" s="276" t="s">
        <v>956</v>
      </c>
      <c r="J72" s="278">
        <v>1</v>
      </c>
      <c r="K72" s="279">
        <v>0.13</v>
      </c>
      <c r="L72" s="280">
        <f t="shared" si="10"/>
        <v>0.13</v>
      </c>
      <c r="M72" s="281" t="s">
        <v>12</v>
      </c>
      <c r="N72" s="280">
        <f t="shared" si="11"/>
        <v>0</v>
      </c>
      <c r="O72" s="281" t="s">
        <v>12</v>
      </c>
      <c r="P72" s="280">
        <f t="shared" si="9"/>
        <v>0</v>
      </c>
      <c r="Q72" s="281" t="s">
        <v>12</v>
      </c>
      <c r="R72" s="280">
        <f t="shared" si="12"/>
        <v>0</v>
      </c>
      <c r="S72" s="280">
        <f t="shared" si="13"/>
        <v>0.13</v>
      </c>
      <c r="T72" s="303">
        <v>882.79173221501117</v>
      </c>
      <c r="U72" s="303">
        <v>104.84438750565192</v>
      </c>
      <c r="V72" s="303">
        <v>777.94734470935919</v>
      </c>
      <c r="W72" s="303">
        <v>0</v>
      </c>
      <c r="X72" s="334">
        <v>0</v>
      </c>
      <c r="Y72" s="303">
        <v>90.3</v>
      </c>
      <c r="Z72" s="334">
        <v>34</v>
      </c>
      <c r="AA72" s="303">
        <v>0</v>
      </c>
      <c r="AB72" s="335">
        <v>0</v>
      </c>
      <c r="AC72" s="303">
        <v>0</v>
      </c>
      <c r="AD72" s="303">
        <v>0</v>
      </c>
      <c r="AE72" s="303">
        <v>0</v>
      </c>
      <c r="AF72" s="334">
        <v>0</v>
      </c>
      <c r="AG72" s="334">
        <v>34</v>
      </c>
      <c r="AH72" s="303">
        <f t="shared" si="14"/>
        <v>90.3</v>
      </c>
      <c r="AI72" s="369">
        <f t="shared" si="15"/>
        <v>868.24734470935914</v>
      </c>
    </row>
    <row r="73" spans="1:35" s="282" customFormat="1" ht="18" customHeight="1" x14ac:dyDescent="0.2">
      <c r="A73" s="284" t="s">
        <v>789</v>
      </c>
      <c r="B73" s="310" t="s">
        <v>259</v>
      </c>
      <c r="C73" s="276" t="s">
        <v>245</v>
      </c>
      <c r="D73" s="273" t="s">
        <v>235</v>
      </c>
      <c r="E73" s="276" t="s">
        <v>236</v>
      </c>
      <c r="F73" s="275">
        <v>2</v>
      </c>
      <c r="G73" s="276" t="s">
        <v>249</v>
      </c>
      <c r="H73" s="276" t="s">
        <v>260</v>
      </c>
      <c r="I73" s="276">
        <v>402400</v>
      </c>
      <c r="J73" s="278">
        <v>1</v>
      </c>
      <c r="K73" s="279">
        <v>0.2</v>
      </c>
      <c r="L73" s="280">
        <f t="shared" si="10"/>
        <v>0.2</v>
      </c>
      <c r="M73" s="281" t="s">
        <v>12</v>
      </c>
      <c r="N73" s="280">
        <f t="shared" si="11"/>
        <v>0</v>
      </c>
      <c r="O73" s="281" t="s">
        <v>12</v>
      </c>
      <c r="P73" s="280">
        <f t="shared" si="9"/>
        <v>0</v>
      </c>
      <c r="Q73" s="281" t="s">
        <v>12</v>
      </c>
      <c r="R73" s="280">
        <f t="shared" si="12"/>
        <v>0</v>
      </c>
      <c r="S73" s="280">
        <f t="shared" si="13"/>
        <v>0.2</v>
      </c>
      <c r="T73" s="303">
        <v>1358.1411264846327</v>
      </c>
      <c r="U73" s="303">
        <v>161.29905770100297</v>
      </c>
      <c r="V73" s="303">
        <v>1196.8420687836297</v>
      </c>
      <c r="W73" s="303">
        <v>63.76</v>
      </c>
      <c r="X73" s="334">
        <v>126</v>
      </c>
      <c r="Y73" s="303">
        <v>21.06</v>
      </c>
      <c r="Z73" s="334">
        <v>4</v>
      </c>
      <c r="AA73" s="303">
        <v>0</v>
      </c>
      <c r="AB73" s="335">
        <v>0</v>
      </c>
      <c r="AC73" s="303">
        <v>7.92</v>
      </c>
      <c r="AD73" s="303">
        <v>0</v>
      </c>
      <c r="AE73" s="303">
        <v>0</v>
      </c>
      <c r="AF73" s="334">
        <v>0</v>
      </c>
      <c r="AG73" s="334">
        <v>130</v>
      </c>
      <c r="AH73" s="303">
        <f t="shared" si="14"/>
        <v>92.74</v>
      </c>
      <c r="AI73" s="369">
        <f t="shared" si="15"/>
        <v>1289.5820687836297</v>
      </c>
    </row>
    <row r="74" spans="1:35" s="282" customFormat="1" ht="18" customHeight="1" x14ac:dyDescent="0.2">
      <c r="A74" s="284" t="s">
        <v>789</v>
      </c>
      <c r="B74" s="310" t="s">
        <v>262</v>
      </c>
      <c r="C74" s="276" t="s">
        <v>245</v>
      </c>
      <c r="D74" s="273" t="s">
        <v>235</v>
      </c>
      <c r="E74" s="276" t="s">
        <v>236</v>
      </c>
      <c r="F74" s="275">
        <v>2</v>
      </c>
      <c r="G74" s="276" t="s">
        <v>263</v>
      </c>
      <c r="H74" s="276" t="s">
        <v>264</v>
      </c>
      <c r="I74" s="283">
        <v>409305</v>
      </c>
      <c r="J74" s="278">
        <v>1</v>
      </c>
      <c r="K74" s="279">
        <v>0.2</v>
      </c>
      <c r="L74" s="280">
        <f t="shared" si="10"/>
        <v>0.2</v>
      </c>
      <c r="M74" s="281" t="s">
        <v>12</v>
      </c>
      <c r="N74" s="280">
        <f t="shared" si="11"/>
        <v>0</v>
      </c>
      <c r="O74" s="281" t="s">
        <v>12</v>
      </c>
      <c r="P74" s="280">
        <f t="shared" si="9"/>
        <v>0</v>
      </c>
      <c r="Q74" s="281" t="s">
        <v>12</v>
      </c>
      <c r="R74" s="280">
        <f t="shared" si="12"/>
        <v>0</v>
      </c>
      <c r="S74" s="280">
        <f t="shared" si="13"/>
        <v>0.2</v>
      </c>
      <c r="T74" s="303">
        <v>1358.1411264846327</v>
      </c>
      <c r="U74" s="303">
        <v>161.29905770100297</v>
      </c>
      <c r="V74" s="303">
        <v>1196.8420687836297</v>
      </c>
      <c r="W74" s="303">
        <v>19.22</v>
      </c>
      <c r="X74" s="334">
        <v>50</v>
      </c>
      <c r="Y74" s="303">
        <v>8.5</v>
      </c>
      <c r="Z74" s="334">
        <v>1</v>
      </c>
      <c r="AA74" s="303">
        <v>0</v>
      </c>
      <c r="AB74" s="335">
        <v>0</v>
      </c>
      <c r="AC74" s="303">
        <v>3.6</v>
      </c>
      <c r="AD74" s="303">
        <v>0</v>
      </c>
      <c r="AE74" s="303">
        <v>0</v>
      </c>
      <c r="AF74" s="334">
        <v>0</v>
      </c>
      <c r="AG74" s="334">
        <v>51</v>
      </c>
      <c r="AH74" s="303">
        <f t="shared" si="14"/>
        <v>31.32</v>
      </c>
      <c r="AI74" s="369">
        <f t="shared" si="15"/>
        <v>1228.1620687836296</v>
      </c>
    </row>
    <row r="75" spans="1:35" s="282" customFormat="1" ht="18" customHeight="1" x14ac:dyDescent="0.2">
      <c r="A75" s="276" t="s">
        <v>789</v>
      </c>
      <c r="B75" s="310" t="s">
        <v>309</v>
      </c>
      <c r="C75" s="276" t="s">
        <v>245</v>
      </c>
      <c r="D75" s="273" t="s">
        <v>235</v>
      </c>
      <c r="E75" s="276" t="s">
        <v>236</v>
      </c>
      <c r="F75" s="275">
        <v>2</v>
      </c>
      <c r="G75" s="276" t="s">
        <v>246</v>
      </c>
      <c r="H75" s="276" t="s">
        <v>310</v>
      </c>
      <c r="I75" s="283" t="s">
        <v>816</v>
      </c>
      <c r="J75" s="278">
        <v>1</v>
      </c>
      <c r="K75" s="279">
        <v>0.13</v>
      </c>
      <c r="L75" s="280">
        <f t="shared" si="10"/>
        <v>0.13</v>
      </c>
      <c r="M75" s="281" t="s">
        <v>12</v>
      </c>
      <c r="N75" s="280">
        <f t="shared" si="11"/>
        <v>0</v>
      </c>
      <c r="O75" s="281" t="s">
        <v>12</v>
      </c>
      <c r="P75" s="280">
        <f t="shared" si="9"/>
        <v>0</v>
      </c>
      <c r="Q75" s="281" t="s">
        <v>12</v>
      </c>
      <c r="R75" s="280">
        <f t="shared" si="12"/>
        <v>0</v>
      </c>
      <c r="S75" s="280">
        <f t="shared" si="13"/>
        <v>0.13</v>
      </c>
      <c r="T75" s="303">
        <v>882.79173221501117</v>
      </c>
      <c r="U75" s="303">
        <v>104.84438750565192</v>
      </c>
      <c r="V75" s="303">
        <v>777.94734470935919</v>
      </c>
      <c r="W75" s="303">
        <v>0</v>
      </c>
      <c r="X75" s="334">
        <v>0</v>
      </c>
      <c r="Y75" s="303">
        <v>0</v>
      </c>
      <c r="Z75" s="334">
        <v>0</v>
      </c>
      <c r="AA75" s="303">
        <v>0</v>
      </c>
      <c r="AB75" s="335">
        <v>0</v>
      </c>
      <c r="AC75" s="303">
        <v>0</v>
      </c>
      <c r="AD75" s="303">
        <v>0</v>
      </c>
      <c r="AE75" s="303">
        <v>0</v>
      </c>
      <c r="AF75" s="334">
        <v>0</v>
      </c>
      <c r="AG75" s="334">
        <v>0</v>
      </c>
      <c r="AH75" s="303">
        <f t="shared" si="14"/>
        <v>0</v>
      </c>
      <c r="AI75" s="369">
        <f t="shared" si="15"/>
        <v>777.94734470935919</v>
      </c>
    </row>
    <row r="76" spans="1:35" s="282" customFormat="1" ht="18" customHeight="1" x14ac:dyDescent="0.2">
      <c r="A76" s="284" t="s">
        <v>789</v>
      </c>
      <c r="B76" s="310" t="s">
        <v>449</v>
      </c>
      <c r="C76" s="276" t="s">
        <v>245</v>
      </c>
      <c r="D76" s="273" t="s">
        <v>235</v>
      </c>
      <c r="E76" s="276" t="s">
        <v>236</v>
      </c>
      <c r="F76" s="275">
        <v>2</v>
      </c>
      <c r="G76" s="276" t="s">
        <v>241</v>
      </c>
      <c r="H76" s="276" t="s">
        <v>450</v>
      </c>
      <c r="I76" s="283" t="s">
        <v>833</v>
      </c>
      <c r="J76" s="278">
        <v>1</v>
      </c>
      <c r="K76" s="279">
        <v>0.34</v>
      </c>
      <c r="L76" s="280">
        <f t="shared" si="10"/>
        <v>0.34</v>
      </c>
      <c r="M76" s="281" t="s">
        <v>12</v>
      </c>
      <c r="N76" s="280">
        <f t="shared" si="11"/>
        <v>0</v>
      </c>
      <c r="O76" s="281" t="s">
        <v>12</v>
      </c>
      <c r="P76" s="280">
        <f t="shared" si="9"/>
        <v>0</v>
      </c>
      <c r="Q76" s="281" t="s">
        <v>12</v>
      </c>
      <c r="R76" s="280">
        <f t="shared" si="12"/>
        <v>0</v>
      </c>
      <c r="S76" s="280">
        <f t="shared" si="13"/>
        <v>0.34</v>
      </c>
      <c r="T76" s="303">
        <v>2308.8399150238756</v>
      </c>
      <c r="U76" s="303">
        <v>274.20839809170502</v>
      </c>
      <c r="V76" s="303">
        <v>2034.6315169321706</v>
      </c>
      <c r="W76" s="303">
        <v>2252.04</v>
      </c>
      <c r="X76" s="334">
        <v>1024</v>
      </c>
      <c r="Y76" s="303">
        <v>0</v>
      </c>
      <c r="Z76" s="334">
        <v>0</v>
      </c>
      <c r="AA76" s="303">
        <v>63.75</v>
      </c>
      <c r="AB76" s="335">
        <v>0.75</v>
      </c>
      <c r="AC76" s="303">
        <v>3.98</v>
      </c>
      <c r="AD76" s="303">
        <v>0</v>
      </c>
      <c r="AE76" s="303">
        <v>206.52</v>
      </c>
      <c r="AF76" s="334">
        <v>635</v>
      </c>
      <c r="AG76" s="334">
        <v>1659</v>
      </c>
      <c r="AH76" s="303">
        <f t="shared" si="14"/>
        <v>2526.29</v>
      </c>
      <c r="AI76" s="369">
        <f t="shared" si="15"/>
        <v>4560.9215169321706</v>
      </c>
    </row>
    <row r="77" spans="1:35" s="282" customFormat="1" ht="18" customHeight="1" x14ac:dyDescent="0.2">
      <c r="A77" s="276" t="s">
        <v>789</v>
      </c>
      <c r="B77" s="310" t="s">
        <v>233</v>
      </c>
      <c r="C77" s="276" t="s">
        <v>234</v>
      </c>
      <c r="D77" s="273" t="s">
        <v>235</v>
      </c>
      <c r="E77" s="276" t="s">
        <v>236</v>
      </c>
      <c r="F77" s="275">
        <v>2</v>
      </c>
      <c r="G77" s="276" t="s">
        <v>237</v>
      </c>
      <c r="H77" s="276" t="s">
        <v>136</v>
      </c>
      <c r="I77" s="276">
        <v>400001</v>
      </c>
      <c r="J77" s="278">
        <v>1</v>
      </c>
      <c r="K77" s="279">
        <v>7.2999999999999995E-2</v>
      </c>
      <c r="L77" s="280">
        <f t="shared" si="10"/>
        <v>7.2999999999999995E-2</v>
      </c>
      <c r="M77" s="281" t="s">
        <v>12</v>
      </c>
      <c r="N77" s="280">
        <f t="shared" si="11"/>
        <v>0</v>
      </c>
      <c r="O77" s="281" t="s">
        <v>12</v>
      </c>
      <c r="P77" s="280">
        <f t="shared" si="9"/>
        <v>0</v>
      </c>
      <c r="Q77" s="281" t="s">
        <v>12</v>
      </c>
      <c r="R77" s="280">
        <f t="shared" si="12"/>
        <v>0</v>
      </c>
      <c r="S77" s="280">
        <f t="shared" si="13"/>
        <v>7.2999999999999995E-2</v>
      </c>
      <c r="T77" s="303">
        <v>495.72151116689082</v>
      </c>
      <c r="U77" s="303">
        <v>58.874156060866071</v>
      </c>
      <c r="V77" s="303">
        <v>436.84735510602474</v>
      </c>
      <c r="W77" s="303">
        <v>32.32</v>
      </c>
      <c r="X77" s="334">
        <v>72</v>
      </c>
      <c r="Y77" s="303">
        <v>7.02</v>
      </c>
      <c r="Z77" s="334">
        <v>2</v>
      </c>
      <c r="AA77" s="303">
        <v>0</v>
      </c>
      <c r="AB77" s="335">
        <v>0</v>
      </c>
      <c r="AC77" s="303">
        <v>0</v>
      </c>
      <c r="AD77" s="303">
        <v>0</v>
      </c>
      <c r="AE77" s="303">
        <v>0</v>
      </c>
      <c r="AF77" s="334">
        <v>0</v>
      </c>
      <c r="AG77" s="334">
        <v>74</v>
      </c>
      <c r="AH77" s="303">
        <f t="shared" si="14"/>
        <v>39.340000000000003</v>
      </c>
      <c r="AI77" s="369">
        <f t="shared" si="15"/>
        <v>476.18735510602471</v>
      </c>
    </row>
    <row r="78" spans="1:35" s="282" customFormat="1" ht="18" customHeight="1" x14ac:dyDescent="0.2">
      <c r="A78" s="276" t="s">
        <v>789</v>
      </c>
      <c r="B78" s="310" t="s">
        <v>248</v>
      </c>
      <c r="C78" s="276" t="s">
        <v>234</v>
      </c>
      <c r="D78" s="273" t="s">
        <v>235</v>
      </c>
      <c r="E78" s="276" t="s">
        <v>236</v>
      </c>
      <c r="F78" s="275">
        <v>2</v>
      </c>
      <c r="G78" s="276" t="s">
        <v>249</v>
      </c>
      <c r="H78" s="276" t="s">
        <v>249</v>
      </c>
      <c r="I78" s="283">
        <v>402100</v>
      </c>
      <c r="J78" s="278">
        <v>1</v>
      </c>
      <c r="K78" s="279">
        <v>5.0999999999999997E-2</v>
      </c>
      <c r="L78" s="280">
        <f t="shared" si="10"/>
        <v>5.0999999999999997E-2</v>
      </c>
      <c r="M78" s="281" t="s">
        <v>12</v>
      </c>
      <c r="N78" s="280">
        <f t="shared" si="11"/>
        <v>0</v>
      </c>
      <c r="O78" s="281" t="s">
        <v>12</v>
      </c>
      <c r="P78" s="280">
        <f t="shared" si="9"/>
        <v>0</v>
      </c>
      <c r="Q78" s="281" t="s">
        <v>12</v>
      </c>
      <c r="R78" s="280">
        <f t="shared" si="12"/>
        <v>0</v>
      </c>
      <c r="S78" s="280">
        <f t="shared" si="13"/>
        <v>5.0999999999999997E-2</v>
      </c>
      <c r="T78" s="303">
        <v>346.32598725358127</v>
      </c>
      <c r="U78" s="303">
        <v>41.131259713755746</v>
      </c>
      <c r="V78" s="303">
        <v>305.19472753982552</v>
      </c>
      <c r="W78" s="303">
        <v>7.4</v>
      </c>
      <c r="X78" s="334">
        <v>19</v>
      </c>
      <c r="Y78" s="303">
        <v>18.86</v>
      </c>
      <c r="Z78" s="334">
        <v>7</v>
      </c>
      <c r="AA78" s="303">
        <v>0</v>
      </c>
      <c r="AB78" s="335">
        <v>0</v>
      </c>
      <c r="AC78" s="303">
        <v>0</v>
      </c>
      <c r="AD78" s="303">
        <v>0</v>
      </c>
      <c r="AE78" s="303">
        <v>0</v>
      </c>
      <c r="AF78" s="334">
        <v>0</v>
      </c>
      <c r="AG78" s="334">
        <v>26</v>
      </c>
      <c r="AH78" s="303">
        <f t="shared" si="14"/>
        <v>26.259999999999998</v>
      </c>
      <c r="AI78" s="369">
        <f t="shared" si="15"/>
        <v>331.45472753982551</v>
      </c>
    </row>
    <row r="79" spans="1:35" s="282" customFormat="1" ht="18" customHeight="1" x14ac:dyDescent="0.2">
      <c r="A79" s="276" t="s">
        <v>789</v>
      </c>
      <c r="B79" s="309" t="s">
        <v>267</v>
      </c>
      <c r="C79" s="276" t="s">
        <v>234</v>
      </c>
      <c r="D79" s="273" t="s">
        <v>235</v>
      </c>
      <c r="E79" s="276" t="s">
        <v>236</v>
      </c>
      <c r="F79" s="275">
        <v>2</v>
      </c>
      <c r="G79" s="276" t="s">
        <v>935</v>
      </c>
      <c r="H79" s="276" t="s">
        <v>268</v>
      </c>
      <c r="I79" s="276">
        <v>403002</v>
      </c>
      <c r="J79" s="278">
        <v>1</v>
      </c>
      <c r="K79" s="279">
        <v>0.14599999999999999</v>
      </c>
      <c r="L79" s="280">
        <f t="shared" si="10"/>
        <v>0.14599999999999999</v>
      </c>
      <c r="M79" s="281" t="s">
        <v>12</v>
      </c>
      <c r="N79" s="280">
        <f t="shared" si="11"/>
        <v>0</v>
      </c>
      <c r="O79" s="281" t="s">
        <v>12</v>
      </c>
      <c r="P79" s="280">
        <f t="shared" si="9"/>
        <v>0</v>
      </c>
      <c r="Q79" s="281" t="s">
        <v>12</v>
      </c>
      <c r="R79" s="280">
        <f t="shared" si="12"/>
        <v>0</v>
      </c>
      <c r="S79" s="280">
        <f t="shared" si="13"/>
        <v>0.14599999999999999</v>
      </c>
      <c r="T79" s="303">
        <v>991.44302233378164</v>
      </c>
      <c r="U79" s="303">
        <v>117.74831212173214</v>
      </c>
      <c r="V79" s="303">
        <v>873.69471021204947</v>
      </c>
      <c r="W79" s="303">
        <v>1.5</v>
      </c>
      <c r="X79" s="334">
        <v>4</v>
      </c>
      <c r="Y79" s="303">
        <v>0</v>
      </c>
      <c r="Z79" s="334">
        <v>0</v>
      </c>
      <c r="AA79" s="303">
        <v>0</v>
      </c>
      <c r="AB79" s="335">
        <v>0</v>
      </c>
      <c r="AC79" s="303">
        <v>0</v>
      </c>
      <c r="AD79" s="303">
        <v>0</v>
      </c>
      <c r="AE79" s="303">
        <v>0</v>
      </c>
      <c r="AF79" s="334">
        <v>0</v>
      </c>
      <c r="AG79" s="334">
        <v>4</v>
      </c>
      <c r="AH79" s="303">
        <f t="shared" si="14"/>
        <v>1.5</v>
      </c>
      <c r="AI79" s="369">
        <f t="shared" si="15"/>
        <v>875.19471021204947</v>
      </c>
    </row>
    <row r="80" spans="1:35" s="282" customFormat="1" ht="18" customHeight="1" x14ac:dyDescent="0.2">
      <c r="A80" s="284" t="s">
        <v>789</v>
      </c>
      <c r="B80" s="309" t="s">
        <v>273</v>
      </c>
      <c r="C80" s="276" t="s">
        <v>234</v>
      </c>
      <c r="D80" s="273" t="s">
        <v>235</v>
      </c>
      <c r="E80" s="276" t="s">
        <v>236</v>
      </c>
      <c r="F80" s="275">
        <v>2</v>
      </c>
      <c r="G80" s="276" t="s">
        <v>797</v>
      </c>
      <c r="H80" s="276" t="s">
        <v>625</v>
      </c>
      <c r="I80" s="283">
        <v>404002</v>
      </c>
      <c r="J80" s="278">
        <v>1</v>
      </c>
      <c r="K80" s="279">
        <v>9.5000000000000001E-2</v>
      </c>
      <c r="L80" s="280">
        <f t="shared" si="10"/>
        <v>9.5000000000000001E-2</v>
      </c>
      <c r="M80" s="281" t="s">
        <v>12</v>
      </c>
      <c r="N80" s="280">
        <f t="shared" si="11"/>
        <v>0</v>
      </c>
      <c r="O80" s="281" t="s">
        <v>12</v>
      </c>
      <c r="P80" s="280">
        <f t="shared" si="9"/>
        <v>0</v>
      </c>
      <c r="Q80" s="281" t="s">
        <v>12</v>
      </c>
      <c r="R80" s="280">
        <f t="shared" si="12"/>
        <v>0</v>
      </c>
      <c r="S80" s="280">
        <f t="shared" si="13"/>
        <v>9.5000000000000001E-2</v>
      </c>
      <c r="T80" s="303">
        <v>645.11703508020048</v>
      </c>
      <c r="U80" s="303">
        <v>76.617052407976402</v>
      </c>
      <c r="V80" s="303">
        <v>568.49998267222406</v>
      </c>
      <c r="W80" s="303">
        <v>50.36</v>
      </c>
      <c r="X80" s="334">
        <v>135</v>
      </c>
      <c r="Y80" s="303">
        <v>0</v>
      </c>
      <c r="Z80" s="334">
        <v>0</v>
      </c>
      <c r="AA80" s="303">
        <v>0</v>
      </c>
      <c r="AB80" s="335">
        <v>0</v>
      </c>
      <c r="AC80" s="303">
        <v>0</v>
      </c>
      <c r="AD80" s="303">
        <v>0</v>
      </c>
      <c r="AE80" s="303">
        <v>0</v>
      </c>
      <c r="AF80" s="334">
        <v>0</v>
      </c>
      <c r="AG80" s="334">
        <v>135</v>
      </c>
      <c r="AH80" s="303">
        <f t="shared" si="14"/>
        <v>50.36</v>
      </c>
      <c r="AI80" s="369">
        <f t="shared" si="15"/>
        <v>618.85998267222408</v>
      </c>
    </row>
    <row r="81" spans="1:35" s="282" customFormat="1" ht="18" customHeight="1" x14ac:dyDescent="0.2">
      <c r="A81" s="276" t="s">
        <v>789</v>
      </c>
      <c r="B81" s="309" t="s">
        <v>286</v>
      </c>
      <c r="C81" s="276" t="s">
        <v>234</v>
      </c>
      <c r="D81" s="273" t="s">
        <v>235</v>
      </c>
      <c r="E81" s="276" t="s">
        <v>236</v>
      </c>
      <c r="F81" s="275">
        <v>2</v>
      </c>
      <c r="G81" s="276" t="s">
        <v>797</v>
      </c>
      <c r="H81" s="276" t="s">
        <v>626</v>
      </c>
      <c r="I81" s="283">
        <v>403005</v>
      </c>
      <c r="J81" s="278">
        <v>1</v>
      </c>
      <c r="K81" s="279">
        <v>0.34300000000000003</v>
      </c>
      <c r="L81" s="280">
        <f t="shared" si="10"/>
        <v>0.34300000000000003</v>
      </c>
      <c r="M81" s="281" t="s">
        <v>12</v>
      </c>
      <c r="N81" s="280">
        <f t="shared" si="11"/>
        <v>0</v>
      </c>
      <c r="O81" s="281" t="s">
        <v>12</v>
      </c>
      <c r="P81" s="280">
        <f t="shared" si="9"/>
        <v>0</v>
      </c>
      <c r="Q81" s="281" t="s">
        <v>12</v>
      </c>
      <c r="R81" s="280">
        <f t="shared" si="12"/>
        <v>0</v>
      </c>
      <c r="S81" s="280">
        <f t="shared" si="13"/>
        <v>0.34300000000000003</v>
      </c>
      <c r="T81" s="303">
        <v>2329.2120319211449</v>
      </c>
      <c r="U81" s="303">
        <v>276.62788395722009</v>
      </c>
      <c r="V81" s="303">
        <v>2052.5841479639248</v>
      </c>
      <c r="W81" s="303">
        <v>0</v>
      </c>
      <c r="X81" s="334">
        <v>0</v>
      </c>
      <c r="Y81" s="303">
        <v>0</v>
      </c>
      <c r="Z81" s="334">
        <v>0</v>
      </c>
      <c r="AA81" s="303">
        <v>0</v>
      </c>
      <c r="AB81" s="335">
        <v>0</v>
      </c>
      <c r="AC81" s="303">
        <v>0</v>
      </c>
      <c r="AD81" s="303">
        <v>0</v>
      </c>
      <c r="AE81" s="303">
        <v>0</v>
      </c>
      <c r="AF81" s="334">
        <v>0</v>
      </c>
      <c r="AG81" s="334">
        <v>0</v>
      </c>
      <c r="AH81" s="303">
        <f t="shared" si="14"/>
        <v>0</v>
      </c>
      <c r="AI81" s="369">
        <f t="shared" si="15"/>
        <v>2052.5841479639248</v>
      </c>
    </row>
    <row r="82" spans="1:35" s="282" customFormat="1" ht="18" customHeight="1" x14ac:dyDescent="0.2">
      <c r="A82" s="284" t="s">
        <v>789</v>
      </c>
      <c r="B82" s="310" t="s">
        <v>288</v>
      </c>
      <c r="C82" s="276" t="s">
        <v>234</v>
      </c>
      <c r="D82" s="273" t="s">
        <v>235</v>
      </c>
      <c r="E82" s="276" t="s">
        <v>236</v>
      </c>
      <c r="F82" s="275">
        <v>2</v>
      </c>
      <c r="G82" s="276" t="s">
        <v>241</v>
      </c>
      <c r="H82" s="276" t="s">
        <v>289</v>
      </c>
      <c r="I82" s="283" t="s">
        <v>814</v>
      </c>
      <c r="J82" s="278">
        <v>1</v>
      </c>
      <c r="K82" s="279">
        <v>9.5000000000000001E-2</v>
      </c>
      <c r="L82" s="280">
        <f t="shared" si="10"/>
        <v>9.5000000000000001E-2</v>
      </c>
      <c r="M82" s="281" t="s">
        <v>12</v>
      </c>
      <c r="N82" s="280">
        <f t="shared" si="11"/>
        <v>0</v>
      </c>
      <c r="O82" s="281" t="s">
        <v>12</v>
      </c>
      <c r="P82" s="280">
        <f t="shared" si="9"/>
        <v>0</v>
      </c>
      <c r="Q82" s="281" t="s">
        <v>12</v>
      </c>
      <c r="R82" s="280">
        <f t="shared" si="12"/>
        <v>0</v>
      </c>
      <c r="S82" s="280">
        <f t="shared" si="13"/>
        <v>9.5000000000000001E-2</v>
      </c>
      <c r="T82" s="303">
        <v>645.11703508020048</v>
      </c>
      <c r="U82" s="303">
        <v>76.617052407976402</v>
      </c>
      <c r="V82" s="303">
        <v>568.49998267222406</v>
      </c>
      <c r="W82" s="303">
        <v>2297.44</v>
      </c>
      <c r="X82" s="334">
        <v>4904</v>
      </c>
      <c r="Y82" s="303">
        <v>13156.07</v>
      </c>
      <c r="Z82" s="334">
        <v>5006</v>
      </c>
      <c r="AA82" s="303">
        <v>0</v>
      </c>
      <c r="AB82" s="335">
        <v>0</v>
      </c>
      <c r="AC82" s="303">
        <v>0</v>
      </c>
      <c r="AD82" s="303">
        <v>0</v>
      </c>
      <c r="AE82" s="303">
        <v>0</v>
      </c>
      <c r="AF82" s="334">
        <v>0</v>
      </c>
      <c r="AG82" s="334">
        <v>9910</v>
      </c>
      <c r="AH82" s="303">
        <f t="shared" si="14"/>
        <v>15453.51</v>
      </c>
      <c r="AI82" s="369">
        <f t="shared" si="15"/>
        <v>16022.009982672223</v>
      </c>
    </row>
    <row r="83" spans="1:35" s="282" customFormat="1" ht="18" customHeight="1" x14ac:dyDescent="0.2">
      <c r="A83" s="276" t="s">
        <v>789</v>
      </c>
      <c r="B83" s="310" t="s">
        <v>291</v>
      </c>
      <c r="C83" s="276" t="s">
        <v>234</v>
      </c>
      <c r="D83" s="273" t="s">
        <v>235</v>
      </c>
      <c r="E83" s="276" t="s">
        <v>236</v>
      </c>
      <c r="F83" s="275">
        <v>2</v>
      </c>
      <c r="G83" s="276" t="s">
        <v>241</v>
      </c>
      <c r="H83" s="276" t="s">
        <v>292</v>
      </c>
      <c r="I83" s="283">
        <v>407002</v>
      </c>
      <c r="J83" s="278">
        <v>1</v>
      </c>
      <c r="K83" s="279">
        <v>0.19700000000000001</v>
      </c>
      <c r="L83" s="280">
        <f t="shared" si="10"/>
        <v>0.19700000000000001</v>
      </c>
      <c r="M83" s="281" t="s">
        <v>12</v>
      </c>
      <c r="N83" s="280">
        <f t="shared" si="11"/>
        <v>0</v>
      </c>
      <c r="O83" s="281" t="s">
        <v>12</v>
      </c>
      <c r="P83" s="280">
        <f t="shared" si="9"/>
        <v>0</v>
      </c>
      <c r="Q83" s="281" t="s">
        <v>12</v>
      </c>
      <c r="R83" s="280">
        <f t="shared" si="12"/>
        <v>0</v>
      </c>
      <c r="S83" s="280">
        <f t="shared" si="13"/>
        <v>0.19700000000000001</v>
      </c>
      <c r="T83" s="303">
        <v>1337.7690095873631</v>
      </c>
      <c r="U83" s="303">
        <v>158.87957183548792</v>
      </c>
      <c r="V83" s="303">
        <v>1178.8894377518752</v>
      </c>
      <c r="W83" s="303">
        <v>1192.0899999999999</v>
      </c>
      <c r="X83" s="334">
        <v>3205</v>
      </c>
      <c r="Y83" s="303">
        <v>16.02</v>
      </c>
      <c r="Z83" s="334">
        <v>6</v>
      </c>
      <c r="AA83" s="303">
        <v>0</v>
      </c>
      <c r="AB83" s="335">
        <v>0</v>
      </c>
      <c r="AC83" s="303">
        <v>0</v>
      </c>
      <c r="AD83" s="303">
        <v>0</v>
      </c>
      <c r="AE83" s="303">
        <v>0</v>
      </c>
      <c r="AF83" s="334">
        <v>0</v>
      </c>
      <c r="AG83" s="334">
        <v>3211</v>
      </c>
      <c r="AH83" s="303">
        <f t="shared" si="14"/>
        <v>1208.1099999999999</v>
      </c>
      <c r="AI83" s="369">
        <f t="shared" si="15"/>
        <v>2386.9994377518751</v>
      </c>
    </row>
    <row r="84" spans="1:35" s="282" customFormat="1" ht="18" customHeight="1" x14ac:dyDescent="0.2">
      <c r="A84" s="276" t="s">
        <v>789</v>
      </c>
      <c r="B84" s="310" t="s">
        <v>239</v>
      </c>
      <c r="C84" s="276" t="s">
        <v>240</v>
      </c>
      <c r="D84" s="273" t="s">
        <v>235</v>
      </c>
      <c r="E84" s="276" t="s">
        <v>236</v>
      </c>
      <c r="F84" s="275">
        <v>2</v>
      </c>
      <c r="G84" s="276" t="s">
        <v>241</v>
      </c>
      <c r="H84" s="276" t="s">
        <v>242</v>
      </c>
      <c r="I84" s="276">
        <v>407002</v>
      </c>
      <c r="J84" s="278">
        <v>1</v>
      </c>
      <c r="K84" s="279">
        <v>0.23</v>
      </c>
      <c r="L84" s="280">
        <f t="shared" si="10"/>
        <v>0.23</v>
      </c>
      <c r="M84" s="281" t="s">
        <v>12</v>
      </c>
      <c r="N84" s="280">
        <f t="shared" si="11"/>
        <v>0</v>
      </c>
      <c r="O84" s="281" t="s">
        <v>12</v>
      </c>
      <c r="P84" s="280">
        <f t="shared" si="9"/>
        <v>0</v>
      </c>
      <c r="Q84" s="281" t="s">
        <v>12</v>
      </c>
      <c r="R84" s="280">
        <f t="shared" si="12"/>
        <v>0</v>
      </c>
      <c r="S84" s="280">
        <f t="shared" si="13"/>
        <v>0.23</v>
      </c>
      <c r="T84" s="303">
        <v>1561.8622954573275</v>
      </c>
      <c r="U84" s="303">
        <v>185.49391635615339</v>
      </c>
      <c r="V84" s="303">
        <v>1376.368379101174</v>
      </c>
      <c r="W84" s="303">
        <v>0</v>
      </c>
      <c r="X84" s="334">
        <v>0</v>
      </c>
      <c r="Y84" s="303">
        <v>0</v>
      </c>
      <c r="Z84" s="334">
        <v>0</v>
      </c>
      <c r="AA84" s="303">
        <v>0</v>
      </c>
      <c r="AB84" s="335">
        <v>0</v>
      </c>
      <c r="AC84" s="303">
        <v>0</v>
      </c>
      <c r="AD84" s="303">
        <v>0</v>
      </c>
      <c r="AE84" s="303">
        <v>0</v>
      </c>
      <c r="AF84" s="334">
        <v>0</v>
      </c>
      <c r="AG84" s="334">
        <v>0</v>
      </c>
      <c r="AH84" s="303">
        <f t="shared" si="14"/>
        <v>0</v>
      </c>
      <c r="AI84" s="369">
        <f t="shared" si="15"/>
        <v>1376.368379101174</v>
      </c>
    </row>
    <row r="85" spans="1:35" s="282" customFormat="1" ht="18" customHeight="1" x14ac:dyDescent="0.2">
      <c r="A85" s="276" t="s">
        <v>789</v>
      </c>
      <c r="B85" s="310" t="s">
        <v>294</v>
      </c>
      <c r="C85" s="276" t="s">
        <v>240</v>
      </c>
      <c r="D85" s="273" t="s">
        <v>235</v>
      </c>
      <c r="E85" s="276" t="s">
        <v>236</v>
      </c>
      <c r="F85" s="275">
        <v>2</v>
      </c>
      <c r="G85" s="276" t="s">
        <v>241</v>
      </c>
      <c r="H85" s="276" t="s">
        <v>292</v>
      </c>
      <c r="I85" s="283">
        <v>407002</v>
      </c>
      <c r="J85" s="278">
        <v>1</v>
      </c>
      <c r="K85" s="279">
        <v>0.17</v>
      </c>
      <c r="L85" s="280">
        <f t="shared" si="10"/>
        <v>0.17</v>
      </c>
      <c r="M85" s="281" t="s">
        <v>12</v>
      </c>
      <c r="N85" s="280">
        <f t="shared" si="11"/>
        <v>0</v>
      </c>
      <c r="O85" s="281" t="s">
        <v>12</v>
      </c>
      <c r="P85" s="280">
        <f t="shared" ref="P85:P116" si="16">IF(O85="Y",L85,0)</f>
        <v>0</v>
      </c>
      <c r="Q85" s="281" t="s">
        <v>12</v>
      </c>
      <c r="R85" s="280">
        <f t="shared" si="12"/>
        <v>0</v>
      </c>
      <c r="S85" s="280">
        <f t="shared" si="13"/>
        <v>0.17</v>
      </c>
      <c r="T85" s="303">
        <v>1154.4199575119378</v>
      </c>
      <c r="U85" s="303">
        <v>137.10419904585251</v>
      </c>
      <c r="V85" s="303">
        <v>1017.3157584660853</v>
      </c>
      <c r="W85" s="303">
        <v>0</v>
      </c>
      <c r="X85" s="334">
        <v>0</v>
      </c>
      <c r="Y85" s="303">
        <v>0</v>
      </c>
      <c r="Z85" s="334">
        <v>0</v>
      </c>
      <c r="AA85" s="303">
        <v>0</v>
      </c>
      <c r="AB85" s="335">
        <v>0</v>
      </c>
      <c r="AC85" s="303">
        <v>0</v>
      </c>
      <c r="AD85" s="303">
        <v>0</v>
      </c>
      <c r="AE85" s="303">
        <v>0</v>
      </c>
      <c r="AF85" s="334">
        <v>0</v>
      </c>
      <c r="AG85" s="334">
        <v>0</v>
      </c>
      <c r="AH85" s="303">
        <f t="shared" si="14"/>
        <v>0</v>
      </c>
      <c r="AI85" s="369">
        <f t="shared" si="15"/>
        <v>1017.3157584660853</v>
      </c>
    </row>
    <row r="86" spans="1:35" s="282" customFormat="1" ht="18" customHeight="1" x14ac:dyDescent="0.2">
      <c r="A86" s="284" t="s">
        <v>789</v>
      </c>
      <c r="B86" s="310" t="s">
        <v>401</v>
      </c>
      <c r="C86" s="276" t="s">
        <v>240</v>
      </c>
      <c r="D86" s="273" t="s">
        <v>235</v>
      </c>
      <c r="E86" s="276" t="s">
        <v>236</v>
      </c>
      <c r="F86" s="275">
        <v>2</v>
      </c>
      <c r="G86" s="276" t="s">
        <v>241</v>
      </c>
      <c r="H86" s="276" t="s">
        <v>578</v>
      </c>
      <c r="I86" s="276">
        <v>407002</v>
      </c>
      <c r="J86" s="278">
        <v>1</v>
      </c>
      <c r="K86" s="279">
        <v>0.4</v>
      </c>
      <c r="L86" s="280">
        <f t="shared" si="10"/>
        <v>0.4</v>
      </c>
      <c r="M86" s="281" t="s">
        <v>12</v>
      </c>
      <c r="N86" s="280">
        <f t="shared" si="11"/>
        <v>0</v>
      </c>
      <c r="O86" s="281" t="s">
        <v>12</v>
      </c>
      <c r="P86" s="280">
        <f t="shared" si="16"/>
        <v>0</v>
      </c>
      <c r="Q86" s="281" t="s">
        <v>12</v>
      </c>
      <c r="R86" s="280">
        <f t="shared" si="12"/>
        <v>0</v>
      </c>
      <c r="S86" s="280">
        <f t="shared" si="13"/>
        <v>0.4</v>
      </c>
      <c r="T86" s="303">
        <v>2716.2822529692653</v>
      </c>
      <c r="U86" s="303">
        <v>322.59811540200593</v>
      </c>
      <c r="V86" s="303">
        <v>2393.6841375672593</v>
      </c>
      <c r="W86" s="303">
        <v>0</v>
      </c>
      <c r="X86" s="334">
        <v>0</v>
      </c>
      <c r="Y86" s="303">
        <v>0</v>
      </c>
      <c r="Z86" s="334">
        <v>0</v>
      </c>
      <c r="AA86" s="303">
        <v>0</v>
      </c>
      <c r="AB86" s="335">
        <v>0</v>
      </c>
      <c r="AC86" s="303">
        <v>0</v>
      </c>
      <c r="AD86" s="303">
        <v>0</v>
      </c>
      <c r="AE86" s="303">
        <v>0</v>
      </c>
      <c r="AF86" s="334">
        <v>0</v>
      </c>
      <c r="AG86" s="334">
        <v>0</v>
      </c>
      <c r="AH86" s="303">
        <f t="shared" si="14"/>
        <v>0</v>
      </c>
      <c r="AI86" s="369">
        <f t="shared" si="15"/>
        <v>2393.6841375672593</v>
      </c>
    </row>
    <row r="87" spans="1:35" s="282" customFormat="1" ht="18" customHeight="1" x14ac:dyDescent="0.2">
      <c r="A87" s="284" t="s">
        <v>789</v>
      </c>
      <c r="B87" s="310" t="s">
        <v>435</v>
      </c>
      <c r="C87" s="276" t="s">
        <v>240</v>
      </c>
      <c r="D87" s="273" t="s">
        <v>235</v>
      </c>
      <c r="E87" s="276" t="s">
        <v>236</v>
      </c>
      <c r="F87" s="275">
        <v>2</v>
      </c>
      <c r="G87" s="276" t="s">
        <v>241</v>
      </c>
      <c r="H87" s="276" t="s">
        <v>436</v>
      </c>
      <c r="I87" s="283">
        <v>408502</v>
      </c>
      <c r="J87" s="278">
        <v>1</v>
      </c>
      <c r="K87" s="279">
        <v>0.2</v>
      </c>
      <c r="L87" s="280">
        <f t="shared" si="10"/>
        <v>0.2</v>
      </c>
      <c r="M87" s="281" t="s">
        <v>12</v>
      </c>
      <c r="N87" s="280">
        <f t="shared" si="11"/>
        <v>0</v>
      </c>
      <c r="O87" s="281" t="s">
        <v>12</v>
      </c>
      <c r="P87" s="280">
        <f t="shared" si="16"/>
        <v>0</v>
      </c>
      <c r="Q87" s="281" t="s">
        <v>12</v>
      </c>
      <c r="R87" s="280">
        <f t="shared" si="12"/>
        <v>0</v>
      </c>
      <c r="S87" s="280">
        <f t="shared" si="13"/>
        <v>0.2</v>
      </c>
      <c r="T87" s="303">
        <v>1358.1411264846327</v>
      </c>
      <c r="U87" s="303">
        <v>161.29905770100297</v>
      </c>
      <c r="V87" s="303">
        <v>1196.8420687836297</v>
      </c>
      <c r="W87" s="303">
        <v>1953.53</v>
      </c>
      <c r="X87" s="334">
        <v>1870</v>
      </c>
      <c r="Y87" s="303">
        <v>1890.23</v>
      </c>
      <c r="Z87" s="334">
        <v>270</v>
      </c>
      <c r="AA87" s="303">
        <v>0</v>
      </c>
      <c r="AB87" s="335">
        <v>0</v>
      </c>
      <c r="AC87" s="303">
        <v>226.45</v>
      </c>
      <c r="AD87" s="303">
        <v>0</v>
      </c>
      <c r="AE87" s="303">
        <v>0</v>
      </c>
      <c r="AF87" s="334">
        <v>0</v>
      </c>
      <c r="AG87" s="334">
        <v>2140</v>
      </c>
      <c r="AH87" s="303">
        <f t="shared" si="14"/>
        <v>4070.21</v>
      </c>
      <c r="AI87" s="369">
        <f t="shared" si="15"/>
        <v>5267.0520687836297</v>
      </c>
    </row>
    <row r="88" spans="1:35" s="282" customFormat="1" ht="18" customHeight="1" x14ac:dyDescent="0.2">
      <c r="A88" s="284" t="s">
        <v>789</v>
      </c>
      <c r="B88" s="310" t="s">
        <v>473</v>
      </c>
      <c r="C88" s="276" t="s">
        <v>474</v>
      </c>
      <c r="D88" s="273" t="s">
        <v>235</v>
      </c>
      <c r="E88" s="276" t="s">
        <v>236</v>
      </c>
      <c r="F88" s="275">
        <v>2</v>
      </c>
      <c r="G88" s="276" t="s">
        <v>241</v>
      </c>
      <c r="H88" s="276" t="s">
        <v>475</v>
      </c>
      <c r="I88" s="283" t="s">
        <v>838</v>
      </c>
      <c r="J88" s="278">
        <v>1</v>
      </c>
      <c r="K88" s="279">
        <v>1</v>
      </c>
      <c r="L88" s="280">
        <f t="shared" si="10"/>
        <v>1</v>
      </c>
      <c r="M88" s="281" t="s">
        <v>12</v>
      </c>
      <c r="N88" s="280">
        <f t="shared" si="11"/>
        <v>0</v>
      </c>
      <c r="O88" s="281" t="s">
        <v>12</v>
      </c>
      <c r="P88" s="280">
        <f t="shared" si="16"/>
        <v>0</v>
      </c>
      <c r="Q88" s="281" t="s">
        <v>12</v>
      </c>
      <c r="R88" s="280">
        <f t="shared" si="12"/>
        <v>0</v>
      </c>
      <c r="S88" s="280">
        <f t="shared" si="13"/>
        <v>1</v>
      </c>
      <c r="T88" s="303">
        <v>6790.7056324231626</v>
      </c>
      <c r="U88" s="303">
        <v>806.49528850501474</v>
      </c>
      <c r="V88" s="303">
        <v>5984.2103439181483</v>
      </c>
      <c r="W88" s="303">
        <v>0</v>
      </c>
      <c r="X88" s="334">
        <v>0</v>
      </c>
      <c r="Y88" s="303">
        <v>7.74</v>
      </c>
      <c r="Z88" s="334">
        <v>3</v>
      </c>
      <c r="AA88" s="303">
        <v>0</v>
      </c>
      <c r="AB88" s="335">
        <v>0</v>
      </c>
      <c r="AC88" s="303">
        <v>0</v>
      </c>
      <c r="AD88" s="303">
        <v>0</v>
      </c>
      <c r="AE88" s="303">
        <v>0</v>
      </c>
      <c r="AF88" s="334">
        <v>0</v>
      </c>
      <c r="AG88" s="334">
        <v>3</v>
      </c>
      <c r="AH88" s="303">
        <f t="shared" si="14"/>
        <v>7.74</v>
      </c>
      <c r="AI88" s="369">
        <f t="shared" si="15"/>
        <v>5991.9503439181481</v>
      </c>
    </row>
    <row r="89" spans="1:35" s="282" customFormat="1" ht="18" customHeight="1" x14ac:dyDescent="0.2">
      <c r="A89" s="276" t="s">
        <v>789</v>
      </c>
      <c r="B89" s="310" t="s">
        <v>477</v>
      </c>
      <c r="C89" s="276" t="s">
        <v>474</v>
      </c>
      <c r="D89" s="273" t="s">
        <v>235</v>
      </c>
      <c r="E89" s="276" t="s">
        <v>628</v>
      </c>
      <c r="F89" s="275" t="s">
        <v>478</v>
      </c>
      <c r="G89" s="276" t="s">
        <v>241</v>
      </c>
      <c r="H89" s="276" t="s">
        <v>475</v>
      </c>
      <c r="I89" s="283" t="s">
        <v>838</v>
      </c>
      <c r="J89" s="278">
        <v>2</v>
      </c>
      <c r="K89" s="279">
        <v>1</v>
      </c>
      <c r="L89" s="280">
        <f t="shared" si="10"/>
        <v>2</v>
      </c>
      <c r="M89" s="281" t="s">
        <v>12</v>
      </c>
      <c r="N89" s="280">
        <f t="shared" si="11"/>
        <v>0</v>
      </c>
      <c r="O89" s="281" t="s">
        <v>12</v>
      </c>
      <c r="P89" s="280">
        <f t="shared" si="16"/>
        <v>0</v>
      </c>
      <c r="Q89" s="281" t="s">
        <v>12</v>
      </c>
      <c r="R89" s="280">
        <f t="shared" si="12"/>
        <v>0</v>
      </c>
      <c r="S89" s="280">
        <f t="shared" si="13"/>
        <v>2</v>
      </c>
      <c r="T89" s="303">
        <v>13581.411264846325</v>
      </c>
      <c r="U89" s="303">
        <v>1612.9905770100295</v>
      </c>
      <c r="V89" s="303">
        <v>11968.420687836297</v>
      </c>
      <c r="W89" s="303">
        <v>0</v>
      </c>
      <c r="X89" s="334">
        <v>0</v>
      </c>
      <c r="Y89" s="303">
        <v>0</v>
      </c>
      <c r="Z89" s="334">
        <v>0</v>
      </c>
      <c r="AA89" s="303">
        <v>0</v>
      </c>
      <c r="AB89" s="335">
        <v>0</v>
      </c>
      <c r="AC89" s="303">
        <v>0</v>
      </c>
      <c r="AD89" s="303">
        <v>0</v>
      </c>
      <c r="AE89" s="303">
        <v>0</v>
      </c>
      <c r="AF89" s="334">
        <v>0</v>
      </c>
      <c r="AG89" s="334">
        <v>0</v>
      </c>
      <c r="AH89" s="303">
        <f t="shared" si="14"/>
        <v>0</v>
      </c>
      <c r="AI89" s="369">
        <f t="shared" si="15"/>
        <v>11968.420687836297</v>
      </c>
    </row>
    <row r="90" spans="1:35" s="282" customFormat="1" ht="18" customHeight="1" x14ac:dyDescent="0.2">
      <c r="A90" s="284" t="s">
        <v>789</v>
      </c>
      <c r="B90" s="310" t="s">
        <v>584</v>
      </c>
      <c r="C90" s="276" t="s">
        <v>580</v>
      </c>
      <c r="D90" s="273" t="s">
        <v>235</v>
      </c>
      <c r="E90" s="276" t="s">
        <v>629</v>
      </c>
      <c r="F90" s="275">
        <v>1</v>
      </c>
      <c r="G90" s="276" t="s">
        <v>581</v>
      </c>
      <c r="H90" s="276" t="s">
        <v>582</v>
      </c>
      <c r="I90" s="276">
        <v>409001</v>
      </c>
      <c r="J90" s="278">
        <v>1</v>
      </c>
      <c r="K90" s="279">
        <v>1</v>
      </c>
      <c r="L90" s="280">
        <f t="shared" si="10"/>
        <v>1</v>
      </c>
      <c r="M90" s="281" t="s">
        <v>12</v>
      </c>
      <c r="N90" s="280">
        <f t="shared" si="11"/>
        <v>0</v>
      </c>
      <c r="O90" s="281" t="s">
        <v>12</v>
      </c>
      <c r="P90" s="280">
        <f t="shared" si="16"/>
        <v>0</v>
      </c>
      <c r="Q90" s="281" t="s">
        <v>12</v>
      </c>
      <c r="R90" s="280">
        <f t="shared" si="12"/>
        <v>0</v>
      </c>
      <c r="S90" s="280">
        <f t="shared" si="13"/>
        <v>1</v>
      </c>
      <c r="T90" s="303">
        <v>6790.7056324231626</v>
      </c>
      <c r="U90" s="303">
        <v>806.49528850501474</v>
      </c>
      <c r="V90" s="303">
        <v>5984.2103439181483</v>
      </c>
      <c r="W90" s="303">
        <v>9.42</v>
      </c>
      <c r="X90" s="334">
        <v>8</v>
      </c>
      <c r="Y90" s="303">
        <v>0</v>
      </c>
      <c r="Z90" s="334">
        <v>0</v>
      </c>
      <c r="AA90" s="303">
        <v>0</v>
      </c>
      <c r="AB90" s="335">
        <v>0</v>
      </c>
      <c r="AC90" s="303">
        <v>0</v>
      </c>
      <c r="AD90" s="303">
        <v>0</v>
      </c>
      <c r="AE90" s="303">
        <v>0</v>
      </c>
      <c r="AF90" s="334">
        <v>0</v>
      </c>
      <c r="AG90" s="334">
        <v>8</v>
      </c>
      <c r="AH90" s="303">
        <f t="shared" si="14"/>
        <v>9.42</v>
      </c>
      <c r="AI90" s="369">
        <f t="shared" si="15"/>
        <v>5993.6303439181484</v>
      </c>
    </row>
    <row r="91" spans="1:35" s="282" customFormat="1" ht="18" customHeight="1" x14ac:dyDescent="0.2">
      <c r="A91" s="284" t="s">
        <v>789</v>
      </c>
      <c r="B91" s="310" t="s">
        <v>77</v>
      </c>
      <c r="C91" s="276" t="s">
        <v>85</v>
      </c>
      <c r="D91" s="273" t="s">
        <v>69</v>
      </c>
      <c r="E91" s="276" t="s">
        <v>70</v>
      </c>
      <c r="F91" s="275">
        <v>1</v>
      </c>
      <c r="G91" s="276" t="s">
        <v>78</v>
      </c>
      <c r="H91" s="276" t="s">
        <v>79</v>
      </c>
      <c r="I91" s="276" t="s">
        <v>959</v>
      </c>
      <c r="J91" s="278">
        <v>1</v>
      </c>
      <c r="K91" s="279">
        <v>0.24199999999999999</v>
      </c>
      <c r="L91" s="280">
        <f t="shared" si="10"/>
        <v>0.24199999999999999</v>
      </c>
      <c r="M91" s="281" t="s">
        <v>76</v>
      </c>
      <c r="N91" s="280">
        <f t="shared" si="11"/>
        <v>0.24199999999999999</v>
      </c>
      <c r="O91" s="281" t="s">
        <v>12</v>
      </c>
      <c r="P91" s="280">
        <f t="shared" si="16"/>
        <v>0</v>
      </c>
      <c r="Q91" s="281" t="s">
        <v>12</v>
      </c>
      <c r="R91" s="280">
        <f t="shared" si="12"/>
        <v>0</v>
      </c>
      <c r="S91" s="280">
        <f t="shared" si="13"/>
        <v>0.48399999999999999</v>
      </c>
      <c r="T91" s="303">
        <v>3286.7015260928106</v>
      </c>
      <c r="U91" s="303">
        <v>390.34371963642712</v>
      </c>
      <c r="V91" s="303">
        <v>2896.3578064563835</v>
      </c>
      <c r="W91" s="303">
        <v>0</v>
      </c>
      <c r="X91" s="334">
        <v>0</v>
      </c>
      <c r="Y91" s="303">
        <v>0</v>
      </c>
      <c r="Z91" s="334">
        <v>0</v>
      </c>
      <c r="AA91" s="303">
        <v>0</v>
      </c>
      <c r="AB91" s="335">
        <v>0</v>
      </c>
      <c r="AC91" s="303">
        <v>0</v>
      </c>
      <c r="AD91" s="303">
        <v>0</v>
      </c>
      <c r="AE91" s="303">
        <v>0</v>
      </c>
      <c r="AF91" s="334">
        <v>0</v>
      </c>
      <c r="AG91" s="334">
        <v>0</v>
      </c>
      <c r="AH91" s="303">
        <f t="shared" si="14"/>
        <v>0</v>
      </c>
      <c r="AI91" s="369">
        <f t="shared" si="15"/>
        <v>2896.3578064563835</v>
      </c>
    </row>
    <row r="92" spans="1:35" s="282" customFormat="1" ht="18" customHeight="1" x14ac:dyDescent="0.2">
      <c r="A92" s="276" t="s">
        <v>789</v>
      </c>
      <c r="B92" s="310" t="s">
        <v>84</v>
      </c>
      <c r="C92" s="276" t="s">
        <v>85</v>
      </c>
      <c r="D92" s="273" t="s">
        <v>69</v>
      </c>
      <c r="E92" s="276" t="s">
        <v>70</v>
      </c>
      <c r="F92" s="275">
        <v>1</v>
      </c>
      <c r="G92" s="276" t="s">
        <v>78</v>
      </c>
      <c r="H92" s="276" t="s">
        <v>86</v>
      </c>
      <c r="I92" s="276" t="s">
        <v>959</v>
      </c>
      <c r="J92" s="278">
        <v>1</v>
      </c>
      <c r="K92" s="279">
        <v>0.14499999999999999</v>
      </c>
      <c r="L92" s="280">
        <f t="shared" si="10"/>
        <v>0.14499999999999999</v>
      </c>
      <c r="M92" s="281" t="s">
        <v>76</v>
      </c>
      <c r="N92" s="280">
        <f t="shared" si="11"/>
        <v>0.14499999999999999</v>
      </c>
      <c r="O92" s="281" t="s">
        <v>12</v>
      </c>
      <c r="P92" s="280">
        <f t="shared" si="16"/>
        <v>0</v>
      </c>
      <c r="Q92" s="281" t="s">
        <v>12</v>
      </c>
      <c r="R92" s="280">
        <f t="shared" si="12"/>
        <v>0</v>
      </c>
      <c r="S92" s="280">
        <f t="shared" si="13"/>
        <v>0.28999999999999998</v>
      </c>
      <c r="T92" s="303">
        <v>1969.3046334027169</v>
      </c>
      <c r="U92" s="303">
        <v>233.88363366645427</v>
      </c>
      <c r="V92" s="303">
        <v>1735.4209997362627</v>
      </c>
      <c r="W92" s="303">
        <v>249.82</v>
      </c>
      <c r="X92" s="334">
        <v>432</v>
      </c>
      <c r="Y92" s="303">
        <v>69.62</v>
      </c>
      <c r="Z92" s="334">
        <v>10</v>
      </c>
      <c r="AA92" s="303">
        <v>0</v>
      </c>
      <c r="AB92" s="335">
        <v>0</v>
      </c>
      <c r="AC92" s="303">
        <v>4.95</v>
      </c>
      <c r="AD92" s="303">
        <v>0</v>
      </c>
      <c r="AE92" s="303">
        <v>0</v>
      </c>
      <c r="AF92" s="334">
        <v>0</v>
      </c>
      <c r="AG92" s="334">
        <v>442</v>
      </c>
      <c r="AH92" s="303">
        <f t="shared" si="14"/>
        <v>324.39</v>
      </c>
      <c r="AI92" s="369">
        <f t="shared" si="15"/>
        <v>2059.8109997362626</v>
      </c>
    </row>
    <row r="93" spans="1:35" s="282" customFormat="1" ht="18" customHeight="1" x14ac:dyDescent="0.2">
      <c r="A93" s="276" t="s">
        <v>789</v>
      </c>
      <c r="B93" s="310" t="s">
        <v>306</v>
      </c>
      <c r="C93" s="276" t="s">
        <v>307</v>
      </c>
      <c r="D93" s="273" t="s">
        <v>69</v>
      </c>
      <c r="E93" s="276" t="s">
        <v>70</v>
      </c>
      <c r="F93" s="275">
        <v>1</v>
      </c>
      <c r="G93" s="276" t="s">
        <v>263</v>
      </c>
      <c r="H93" s="276" t="s">
        <v>308</v>
      </c>
      <c r="I93" s="283">
        <v>409300</v>
      </c>
      <c r="J93" s="278">
        <v>1</v>
      </c>
      <c r="K93" s="279">
        <v>0.4</v>
      </c>
      <c r="L93" s="280">
        <f t="shared" si="10"/>
        <v>0.4</v>
      </c>
      <c r="M93" s="281" t="s">
        <v>12</v>
      </c>
      <c r="N93" s="280">
        <f t="shared" si="11"/>
        <v>0</v>
      </c>
      <c r="O93" s="281" t="s">
        <v>12</v>
      </c>
      <c r="P93" s="280">
        <f t="shared" si="16"/>
        <v>0</v>
      </c>
      <c r="Q93" s="281" t="s">
        <v>12</v>
      </c>
      <c r="R93" s="280">
        <f t="shared" si="12"/>
        <v>0</v>
      </c>
      <c r="S93" s="280">
        <f t="shared" si="13"/>
        <v>0.4</v>
      </c>
      <c r="T93" s="303">
        <v>2716.2822529692653</v>
      </c>
      <c r="U93" s="303">
        <v>322.59811540200593</v>
      </c>
      <c r="V93" s="303">
        <v>2393.6841375672593</v>
      </c>
      <c r="W93" s="303">
        <v>284.3</v>
      </c>
      <c r="X93" s="334">
        <v>601</v>
      </c>
      <c r="Y93" s="303">
        <v>39.799999999999997</v>
      </c>
      <c r="Z93" s="334">
        <v>6</v>
      </c>
      <c r="AA93" s="303">
        <v>42.5</v>
      </c>
      <c r="AB93" s="335">
        <v>0.5</v>
      </c>
      <c r="AC93" s="303">
        <v>0</v>
      </c>
      <c r="AD93" s="303">
        <v>0</v>
      </c>
      <c r="AE93" s="303">
        <v>0</v>
      </c>
      <c r="AF93" s="334">
        <v>0</v>
      </c>
      <c r="AG93" s="334">
        <v>607</v>
      </c>
      <c r="AH93" s="303">
        <f t="shared" si="14"/>
        <v>366.6</v>
      </c>
      <c r="AI93" s="369">
        <f t="shared" si="15"/>
        <v>2760.2841375672592</v>
      </c>
    </row>
    <row r="94" spans="1:35" s="282" customFormat="1" ht="18" customHeight="1" x14ac:dyDescent="0.2">
      <c r="A94" s="284" t="s">
        <v>789</v>
      </c>
      <c r="B94" s="310" t="s">
        <v>479</v>
      </c>
      <c r="C94" s="276" t="s">
        <v>307</v>
      </c>
      <c r="D94" s="273" t="s">
        <v>69</v>
      </c>
      <c r="E94" s="276" t="s">
        <v>70</v>
      </c>
      <c r="F94" s="275">
        <v>1</v>
      </c>
      <c r="G94" s="276" t="s">
        <v>263</v>
      </c>
      <c r="H94" s="276" t="s">
        <v>480</v>
      </c>
      <c r="I94" s="283">
        <v>409001</v>
      </c>
      <c r="J94" s="278">
        <v>1</v>
      </c>
      <c r="K94" s="279">
        <v>0.2</v>
      </c>
      <c r="L94" s="280">
        <f t="shared" si="10"/>
        <v>0.2</v>
      </c>
      <c r="M94" s="281" t="s">
        <v>12</v>
      </c>
      <c r="N94" s="280">
        <f t="shared" si="11"/>
        <v>0</v>
      </c>
      <c r="O94" s="281" t="s">
        <v>12</v>
      </c>
      <c r="P94" s="280">
        <f t="shared" si="16"/>
        <v>0</v>
      </c>
      <c r="Q94" s="281" t="s">
        <v>12</v>
      </c>
      <c r="R94" s="280">
        <f t="shared" si="12"/>
        <v>0</v>
      </c>
      <c r="S94" s="280">
        <f t="shared" si="13"/>
        <v>0.2</v>
      </c>
      <c r="T94" s="303">
        <v>1358.1411264846327</v>
      </c>
      <c r="U94" s="303">
        <v>161.29905770100297</v>
      </c>
      <c r="V94" s="303">
        <v>1196.8420687836297</v>
      </c>
      <c r="W94" s="303">
        <v>1356.65</v>
      </c>
      <c r="X94" s="334">
        <v>2005</v>
      </c>
      <c r="Y94" s="303">
        <v>193.27</v>
      </c>
      <c r="Z94" s="334">
        <v>32</v>
      </c>
      <c r="AA94" s="303">
        <v>0</v>
      </c>
      <c r="AB94" s="335">
        <v>0</v>
      </c>
      <c r="AC94" s="303">
        <v>0</v>
      </c>
      <c r="AD94" s="303">
        <v>0</v>
      </c>
      <c r="AE94" s="303">
        <v>0</v>
      </c>
      <c r="AF94" s="334">
        <v>0</v>
      </c>
      <c r="AG94" s="334">
        <v>2037</v>
      </c>
      <c r="AH94" s="303">
        <f t="shared" si="14"/>
        <v>1549.92</v>
      </c>
      <c r="AI94" s="369">
        <f t="shared" si="15"/>
        <v>2746.7620687836297</v>
      </c>
    </row>
    <row r="95" spans="1:35" s="282" customFormat="1" ht="18" customHeight="1" x14ac:dyDescent="0.2">
      <c r="A95" s="276" t="s">
        <v>789</v>
      </c>
      <c r="B95" s="310" t="s">
        <v>482</v>
      </c>
      <c r="C95" s="276" t="s">
        <v>307</v>
      </c>
      <c r="D95" s="273" t="s">
        <v>69</v>
      </c>
      <c r="E95" s="276" t="s">
        <v>70</v>
      </c>
      <c r="F95" s="275">
        <v>1</v>
      </c>
      <c r="G95" s="276" t="s">
        <v>263</v>
      </c>
      <c r="H95" s="276" t="s">
        <v>483</v>
      </c>
      <c r="I95" s="283">
        <v>409001</v>
      </c>
      <c r="J95" s="278">
        <v>1</v>
      </c>
      <c r="K95" s="279">
        <v>0.4</v>
      </c>
      <c r="L95" s="280">
        <f t="shared" si="10"/>
        <v>0.4</v>
      </c>
      <c r="M95" s="281" t="s">
        <v>12</v>
      </c>
      <c r="N95" s="280">
        <f t="shared" si="11"/>
        <v>0</v>
      </c>
      <c r="O95" s="281" t="s">
        <v>12</v>
      </c>
      <c r="P95" s="280">
        <f t="shared" si="16"/>
        <v>0</v>
      </c>
      <c r="Q95" s="281" t="s">
        <v>12</v>
      </c>
      <c r="R95" s="280">
        <f t="shared" si="12"/>
        <v>0</v>
      </c>
      <c r="S95" s="280">
        <f t="shared" si="13"/>
        <v>0.4</v>
      </c>
      <c r="T95" s="303">
        <v>2716.2822529692653</v>
      </c>
      <c r="U95" s="303">
        <v>322.59811540200593</v>
      </c>
      <c r="V95" s="303">
        <v>2393.6841375672593</v>
      </c>
      <c r="W95" s="303">
        <v>0</v>
      </c>
      <c r="X95" s="334">
        <v>0</v>
      </c>
      <c r="Y95" s="303">
        <v>0</v>
      </c>
      <c r="Z95" s="334">
        <v>0</v>
      </c>
      <c r="AA95" s="303">
        <v>106.25</v>
      </c>
      <c r="AB95" s="335">
        <v>1.25</v>
      </c>
      <c r="AC95" s="303">
        <v>0</v>
      </c>
      <c r="AD95" s="303">
        <v>0</v>
      </c>
      <c r="AE95" s="303">
        <v>0</v>
      </c>
      <c r="AF95" s="334">
        <v>0</v>
      </c>
      <c r="AG95" s="334">
        <v>0</v>
      </c>
      <c r="AH95" s="303">
        <f t="shared" si="14"/>
        <v>106.25</v>
      </c>
      <c r="AI95" s="369">
        <f t="shared" si="15"/>
        <v>2499.9341375672593</v>
      </c>
    </row>
    <row r="96" spans="1:35" s="282" customFormat="1" ht="18" customHeight="1" x14ac:dyDescent="0.2">
      <c r="A96" s="276" t="s">
        <v>789</v>
      </c>
      <c r="B96" s="310" t="s">
        <v>253</v>
      </c>
      <c r="C96" s="276" t="s">
        <v>254</v>
      </c>
      <c r="D96" s="273" t="s">
        <v>255</v>
      </c>
      <c r="E96" s="276" t="s">
        <v>256</v>
      </c>
      <c r="F96" s="275">
        <v>3</v>
      </c>
      <c r="G96" s="276" t="s">
        <v>797</v>
      </c>
      <c r="H96" s="276" t="s">
        <v>257</v>
      </c>
      <c r="I96" s="283">
        <v>403350</v>
      </c>
      <c r="J96" s="278">
        <v>1</v>
      </c>
      <c r="K96" s="279">
        <v>0.1</v>
      </c>
      <c r="L96" s="280">
        <f t="shared" si="10"/>
        <v>0.1</v>
      </c>
      <c r="M96" s="281" t="s">
        <v>12</v>
      </c>
      <c r="N96" s="280">
        <f t="shared" si="11"/>
        <v>0</v>
      </c>
      <c r="O96" s="281" t="s">
        <v>12</v>
      </c>
      <c r="P96" s="280">
        <f t="shared" si="16"/>
        <v>0</v>
      </c>
      <c r="Q96" s="281" t="s">
        <v>12</v>
      </c>
      <c r="R96" s="280">
        <f t="shared" si="12"/>
        <v>0</v>
      </c>
      <c r="S96" s="280">
        <f t="shared" si="13"/>
        <v>0.1</v>
      </c>
      <c r="T96" s="303">
        <v>679.07056324231633</v>
      </c>
      <c r="U96" s="303">
        <v>80.649528850501483</v>
      </c>
      <c r="V96" s="303">
        <v>598.42103439181483</v>
      </c>
      <c r="W96" s="303">
        <v>3355.87</v>
      </c>
      <c r="X96" s="334">
        <v>6767</v>
      </c>
      <c r="Y96" s="303">
        <v>138.81</v>
      </c>
      <c r="Z96" s="334">
        <v>19</v>
      </c>
      <c r="AA96" s="303">
        <v>0</v>
      </c>
      <c r="AB96" s="335">
        <v>0</v>
      </c>
      <c r="AC96" s="303">
        <v>32.78</v>
      </c>
      <c r="AD96" s="303">
        <v>106.93</v>
      </c>
      <c r="AE96" s="303">
        <v>0</v>
      </c>
      <c r="AF96" s="334">
        <v>0</v>
      </c>
      <c r="AG96" s="334">
        <v>6786</v>
      </c>
      <c r="AH96" s="303">
        <f t="shared" si="14"/>
        <v>3634.39</v>
      </c>
      <c r="AI96" s="369">
        <f t="shared" si="15"/>
        <v>4232.8110343918142</v>
      </c>
    </row>
    <row r="97" spans="1:35" s="282" customFormat="1" ht="18" customHeight="1" x14ac:dyDescent="0.2">
      <c r="A97" s="284" t="s">
        <v>789</v>
      </c>
      <c r="B97" s="309" t="s">
        <v>269</v>
      </c>
      <c r="C97" s="276" t="s">
        <v>254</v>
      </c>
      <c r="D97" s="273" t="s">
        <v>255</v>
      </c>
      <c r="E97" s="276" t="s">
        <v>256</v>
      </c>
      <c r="F97" s="275">
        <v>3</v>
      </c>
      <c r="G97" s="276" t="s">
        <v>944</v>
      </c>
      <c r="H97" s="276" t="s">
        <v>653</v>
      </c>
      <c r="I97" s="276" t="s">
        <v>762</v>
      </c>
      <c r="J97" s="278">
        <v>1</v>
      </c>
      <c r="K97" s="279">
        <v>0.1</v>
      </c>
      <c r="L97" s="280">
        <f t="shared" si="10"/>
        <v>0.1</v>
      </c>
      <c r="M97" s="281" t="s">
        <v>12</v>
      </c>
      <c r="N97" s="280">
        <f t="shared" si="11"/>
        <v>0</v>
      </c>
      <c r="O97" s="281" t="s">
        <v>12</v>
      </c>
      <c r="P97" s="280">
        <f t="shared" si="16"/>
        <v>0</v>
      </c>
      <c r="Q97" s="281" t="s">
        <v>12</v>
      </c>
      <c r="R97" s="280">
        <f t="shared" si="12"/>
        <v>0</v>
      </c>
      <c r="S97" s="280">
        <f t="shared" si="13"/>
        <v>0.1</v>
      </c>
      <c r="T97" s="303">
        <v>679.07056324231633</v>
      </c>
      <c r="U97" s="303">
        <v>80.649528850501483</v>
      </c>
      <c r="V97" s="303">
        <v>598.42103439181483</v>
      </c>
      <c r="W97" s="303">
        <v>1829.72</v>
      </c>
      <c r="X97" s="334">
        <v>2221</v>
      </c>
      <c r="Y97" s="303">
        <v>6.45</v>
      </c>
      <c r="Z97" s="334">
        <v>1</v>
      </c>
      <c r="AA97" s="303">
        <v>0</v>
      </c>
      <c r="AB97" s="335">
        <v>0</v>
      </c>
      <c r="AC97" s="303">
        <v>8.7200000000000006</v>
      </c>
      <c r="AD97" s="303">
        <v>0</v>
      </c>
      <c r="AE97" s="303">
        <v>0</v>
      </c>
      <c r="AF97" s="334">
        <v>0</v>
      </c>
      <c r="AG97" s="334">
        <v>2222</v>
      </c>
      <c r="AH97" s="303">
        <f t="shared" si="14"/>
        <v>1844.89</v>
      </c>
      <c r="AI97" s="369">
        <f t="shared" si="15"/>
        <v>2443.3110343918152</v>
      </c>
    </row>
    <row r="98" spans="1:35" s="282" customFormat="1" ht="18" customHeight="1" x14ac:dyDescent="0.2">
      <c r="A98" s="284" t="s">
        <v>789</v>
      </c>
      <c r="B98" s="309" t="s">
        <v>287</v>
      </c>
      <c r="C98" s="276" t="s">
        <v>254</v>
      </c>
      <c r="D98" s="273" t="s">
        <v>255</v>
      </c>
      <c r="E98" s="276" t="s">
        <v>256</v>
      </c>
      <c r="F98" s="275">
        <v>3</v>
      </c>
      <c r="G98" s="276" t="s">
        <v>944</v>
      </c>
      <c r="H98" s="276" t="s">
        <v>654</v>
      </c>
      <c r="I98" s="276" t="s">
        <v>762</v>
      </c>
      <c r="J98" s="278">
        <v>1</v>
      </c>
      <c r="K98" s="279">
        <v>0.06</v>
      </c>
      <c r="L98" s="280">
        <f t="shared" si="10"/>
        <v>0.06</v>
      </c>
      <c r="M98" s="281" t="s">
        <v>12</v>
      </c>
      <c r="N98" s="280">
        <f t="shared" si="11"/>
        <v>0</v>
      </c>
      <c r="O98" s="281" t="s">
        <v>12</v>
      </c>
      <c r="P98" s="280">
        <f t="shared" si="16"/>
        <v>0</v>
      </c>
      <c r="Q98" s="281" t="s">
        <v>12</v>
      </c>
      <c r="R98" s="280">
        <f t="shared" ref="R98:R112" si="17">IF(Q98="Y",L98,0)</f>
        <v>0</v>
      </c>
      <c r="S98" s="280">
        <f t="shared" si="13"/>
        <v>0.06</v>
      </c>
      <c r="T98" s="303">
        <v>407.44233794538974</v>
      </c>
      <c r="U98" s="303">
        <v>48.389717310300881</v>
      </c>
      <c r="V98" s="303">
        <v>359.05262063508883</v>
      </c>
      <c r="W98" s="303">
        <v>124.56</v>
      </c>
      <c r="X98" s="334">
        <v>277</v>
      </c>
      <c r="Y98" s="303">
        <v>57.02</v>
      </c>
      <c r="Z98" s="334">
        <v>12</v>
      </c>
      <c r="AA98" s="303">
        <v>0</v>
      </c>
      <c r="AB98" s="335">
        <v>0</v>
      </c>
      <c r="AC98" s="303">
        <v>7.18</v>
      </c>
      <c r="AD98" s="303">
        <v>0</v>
      </c>
      <c r="AE98" s="303">
        <v>0</v>
      </c>
      <c r="AF98" s="334">
        <v>0</v>
      </c>
      <c r="AG98" s="334">
        <v>289</v>
      </c>
      <c r="AH98" s="303">
        <f t="shared" si="14"/>
        <v>188.76</v>
      </c>
      <c r="AI98" s="369">
        <f t="shared" si="15"/>
        <v>547.81262063508882</v>
      </c>
    </row>
    <row r="99" spans="1:35" s="282" customFormat="1" ht="18" customHeight="1" x14ac:dyDescent="0.2">
      <c r="A99" s="284" t="s">
        <v>789</v>
      </c>
      <c r="B99" s="309" t="s">
        <v>305</v>
      </c>
      <c r="C99" s="276" t="s">
        <v>254</v>
      </c>
      <c r="D99" s="273" t="s">
        <v>255</v>
      </c>
      <c r="E99" s="276" t="s">
        <v>256</v>
      </c>
      <c r="F99" s="275">
        <v>3</v>
      </c>
      <c r="G99" s="276" t="s">
        <v>797</v>
      </c>
      <c r="H99" s="276" t="s">
        <v>655</v>
      </c>
      <c r="I99" s="276" t="s">
        <v>815</v>
      </c>
      <c r="J99" s="278">
        <v>1</v>
      </c>
      <c r="K99" s="279">
        <v>0.13</v>
      </c>
      <c r="L99" s="280">
        <f t="shared" si="10"/>
        <v>0.13</v>
      </c>
      <c r="M99" s="281" t="s">
        <v>12</v>
      </c>
      <c r="N99" s="280">
        <f t="shared" si="11"/>
        <v>0</v>
      </c>
      <c r="O99" s="281" t="s">
        <v>12</v>
      </c>
      <c r="P99" s="280">
        <f t="shared" si="16"/>
        <v>0</v>
      </c>
      <c r="Q99" s="281" t="s">
        <v>12</v>
      </c>
      <c r="R99" s="280">
        <f t="shared" si="17"/>
        <v>0</v>
      </c>
      <c r="S99" s="280">
        <f t="shared" si="13"/>
        <v>0.13</v>
      </c>
      <c r="T99" s="303">
        <v>882.79173221501117</v>
      </c>
      <c r="U99" s="303">
        <v>104.84438750565192</v>
      </c>
      <c r="V99" s="303">
        <v>777.94734470935919</v>
      </c>
      <c r="W99" s="303">
        <v>44.78</v>
      </c>
      <c r="X99" s="334">
        <v>22</v>
      </c>
      <c r="Y99" s="303">
        <v>17.18</v>
      </c>
      <c r="Z99" s="334">
        <v>3</v>
      </c>
      <c r="AA99" s="303">
        <v>0</v>
      </c>
      <c r="AB99" s="335">
        <v>0</v>
      </c>
      <c r="AC99" s="303">
        <v>0</v>
      </c>
      <c r="AD99" s="303">
        <v>0</v>
      </c>
      <c r="AE99" s="303">
        <v>0</v>
      </c>
      <c r="AF99" s="334">
        <v>0</v>
      </c>
      <c r="AG99" s="334">
        <v>25</v>
      </c>
      <c r="AH99" s="303">
        <f t="shared" si="14"/>
        <v>61.96</v>
      </c>
      <c r="AI99" s="369">
        <f t="shared" si="15"/>
        <v>839.90734470935922</v>
      </c>
    </row>
    <row r="100" spans="1:35" s="282" customFormat="1" ht="18" customHeight="1" x14ac:dyDescent="0.2">
      <c r="A100" s="284" t="s">
        <v>789</v>
      </c>
      <c r="B100" s="310" t="s">
        <v>312</v>
      </c>
      <c r="C100" s="276" t="s">
        <v>254</v>
      </c>
      <c r="D100" s="273" t="s">
        <v>255</v>
      </c>
      <c r="E100" s="276" t="s">
        <v>256</v>
      </c>
      <c r="F100" s="275">
        <v>3</v>
      </c>
      <c r="G100" s="276" t="s">
        <v>797</v>
      </c>
      <c r="H100" s="276" t="s">
        <v>313</v>
      </c>
      <c r="I100" s="283">
        <v>403310</v>
      </c>
      <c r="J100" s="278">
        <v>1</v>
      </c>
      <c r="K100" s="279">
        <v>0.56000000000000005</v>
      </c>
      <c r="L100" s="280">
        <f t="shared" si="10"/>
        <v>0.56000000000000005</v>
      </c>
      <c r="M100" s="281" t="s">
        <v>12</v>
      </c>
      <c r="N100" s="280">
        <f t="shared" si="11"/>
        <v>0</v>
      </c>
      <c r="O100" s="281" t="s">
        <v>12</v>
      </c>
      <c r="P100" s="280">
        <f t="shared" si="16"/>
        <v>0</v>
      </c>
      <c r="Q100" s="281" t="s">
        <v>12</v>
      </c>
      <c r="R100" s="280">
        <f t="shared" si="17"/>
        <v>0</v>
      </c>
      <c r="S100" s="280">
        <f t="shared" si="13"/>
        <v>0.56000000000000005</v>
      </c>
      <c r="T100" s="303">
        <v>3802.7951541569714</v>
      </c>
      <c r="U100" s="303">
        <v>451.63736156280828</v>
      </c>
      <c r="V100" s="303">
        <v>3351.1577925941633</v>
      </c>
      <c r="W100" s="303">
        <v>4780.8999999999996</v>
      </c>
      <c r="X100" s="334">
        <v>12346</v>
      </c>
      <c r="Y100" s="303">
        <v>21.42</v>
      </c>
      <c r="Z100" s="334">
        <v>6</v>
      </c>
      <c r="AA100" s="303">
        <v>0</v>
      </c>
      <c r="AB100" s="335">
        <v>0</v>
      </c>
      <c r="AC100" s="303">
        <v>10.78</v>
      </c>
      <c r="AD100" s="303">
        <v>0</v>
      </c>
      <c r="AE100" s="303">
        <v>0</v>
      </c>
      <c r="AF100" s="334">
        <v>0</v>
      </c>
      <c r="AG100" s="334">
        <v>12352</v>
      </c>
      <c r="AH100" s="303">
        <f t="shared" si="14"/>
        <v>4813.0999999999995</v>
      </c>
      <c r="AI100" s="369">
        <f t="shared" si="15"/>
        <v>8164.2577925941623</v>
      </c>
    </row>
    <row r="101" spans="1:35" s="282" customFormat="1" ht="18" customHeight="1" x14ac:dyDescent="0.2">
      <c r="A101" s="284" t="s">
        <v>789</v>
      </c>
      <c r="B101" s="310" t="s">
        <v>319</v>
      </c>
      <c r="C101" s="276" t="s">
        <v>254</v>
      </c>
      <c r="D101" s="273" t="s">
        <v>255</v>
      </c>
      <c r="E101" s="276" t="s">
        <v>256</v>
      </c>
      <c r="F101" s="275">
        <v>3</v>
      </c>
      <c r="G101" s="276" t="s">
        <v>797</v>
      </c>
      <c r="H101" s="276" t="s">
        <v>320</v>
      </c>
      <c r="I101" s="283">
        <v>403305</v>
      </c>
      <c r="J101" s="278">
        <v>1</v>
      </c>
      <c r="K101" s="279">
        <v>0.02</v>
      </c>
      <c r="L101" s="280">
        <f t="shared" si="10"/>
        <v>0.02</v>
      </c>
      <c r="M101" s="281" t="s">
        <v>12</v>
      </c>
      <c r="N101" s="280">
        <f t="shared" si="11"/>
        <v>0</v>
      </c>
      <c r="O101" s="281" t="s">
        <v>12</v>
      </c>
      <c r="P101" s="280">
        <f t="shared" si="16"/>
        <v>0</v>
      </c>
      <c r="Q101" s="281" t="s">
        <v>12</v>
      </c>
      <c r="R101" s="280">
        <f t="shared" si="17"/>
        <v>0</v>
      </c>
      <c r="S101" s="280">
        <f t="shared" si="13"/>
        <v>0.02</v>
      </c>
      <c r="T101" s="303">
        <v>135.81411264846327</v>
      </c>
      <c r="U101" s="303">
        <v>16.129905770100294</v>
      </c>
      <c r="V101" s="303">
        <v>119.68420687836297</v>
      </c>
      <c r="W101" s="303">
        <v>20.89</v>
      </c>
      <c r="X101" s="334">
        <v>49</v>
      </c>
      <c r="Y101" s="303">
        <v>0</v>
      </c>
      <c r="Z101" s="334">
        <v>0</v>
      </c>
      <c r="AA101" s="303">
        <v>0</v>
      </c>
      <c r="AB101" s="335">
        <v>0</v>
      </c>
      <c r="AC101" s="303">
        <v>0</v>
      </c>
      <c r="AD101" s="303">
        <v>0</v>
      </c>
      <c r="AE101" s="303">
        <v>0</v>
      </c>
      <c r="AF101" s="334">
        <v>0</v>
      </c>
      <c r="AG101" s="334">
        <v>49</v>
      </c>
      <c r="AH101" s="303">
        <f t="shared" si="14"/>
        <v>20.89</v>
      </c>
      <c r="AI101" s="369">
        <f t="shared" si="15"/>
        <v>140.57420687836299</v>
      </c>
    </row>
    <row r="102" spans="1:35" s="282" customFormat="1" ht="18" customHeight="1" x14ac:dyDescent="0.2">
      <c r="A102" s="284" t="s">
        <v>789</v>
      </c>
      <c r="B102" s="309" t="s">
        <v>323</v>
      </c>
      <c r="C102" s="276" t="s">
        <v>254</v>
      </c>
      <c r="D102" s="273" t="s">
        <v>255</v>
      </c>
      <c r="E102" s="276" t="s">
        <v>256</v>
      </c>
      <c r="F102" s="275">
        <v>3</v>
      </c>
      <c r="G102" s="276" t="s">
        <v>797</v>
      </c>
      <c r="H102" s="276" t="s">
        <v>324</v>
      </c>
      <c r="I102" s="276">
        <v>403070</v>
      </c>
      <c r="J102" s="278">
        <v>1</v>
      </c>
      <c r="K102" s="279">
        <v>0.03</v>
      </c>
      <c r="L102" s="280">
        <f t="shared" si="10"/>
        <v>0.03</v>
      </c>
      <c r="M102" s="281" t="s">
        <v>12</v>
      </c>
      <c r="N102" s="280">
        <f t="shared" si="11"/>
        <v>0</v>
      </c>
      <c r="O102" s="281" t="s">
        <v>12</v>
      </c>
      <c r="P102" s="280">
        <f t="shared" si="16"/>
        <v>0</v>
      </c>
      <c r="Q102" s="281" t="s">
        <v>12</v>
      </c>
      <c r="R102" s="280">
        <f t="shared" si="17"/>
        <v>0</v>
      </c>
      <c r="S102" s="280">
        <f t="shared" si="13"/>
        <v>0.03</v>
      </c>
      <c r="T102" s="303">
        <v>203.72116897269487</v>
      </c>
      <c r="U102" s="303">
        <v>24.194858655150441</v>
      </c>
      <c r="V102" s="303">
        <v>179.52631031754441</v>
      </c>
      <c r="W102" s="303">
        <v>173.96</v>
      </c>
      <c r="X102" s="334">
        <v>458</v>
      </c>
      <c r="Y102" s="303">
        <v>16.68</v>
      </c>
      <c r="Z102" s="334">
        <v>6</v>
      </c>
      <c r="AA102" s="303">
        <v>0</v>
      </c>
      <c r="AB102" s="335">
        <v>0</v>
      </c>
      <c r="AC102" s="303">
        <v>0</v>
      </c>
      <c r="AD102" s="303">
        <v>0</v>
      </c>
      <c r="AE102" s="303">
        <v>0</v>
      </c>
      <c r="AF102" s="334">
        <v>0</v>
      </c>
      <c r="AG102" s="334">
        <v>464</v>
      </c>
      <c r="AH102" s="303">
        <f t="shared" si="14"/>
        <v>190.64000000000001</v>
      </c>
      <c r="AI102" s="369">
        <f t="shared" si="15"/>
        <v>370.16631031754446</v>
      </c>
    </row>
    <row r="103" spans="1:35" s="282" customFormat="1" ht="18" customHeight="1" x14ac:dyDescent="0.2">
      <c r="A103" s="284" t="s">
        <v>789</v>
      </c>
      <c r="B103" s="310" t="s">
        <v>344</v>
      </c>
      <c r="C103" s="276" t="s">
        <v>345</v>
      </c>
      <c r="D103" s="273" t="s">
        <v>346</v>
      </c>
      <c r="E103" s="276" t="s">
        <v>347</v>
      </c>
      <c r="F103" s="275">
        <v>4</v>
      </c>
      <c r="G103" s="276" t="s">
        <v>241</v>
      </c>
      <c r="H103" s="276" t="s">
        <v>346</v>
      </c>
      <c r="I103" s="276" t="s">
        <v>818</v>
      </c>
      <c r="J103" s="278">
        <v>1</v>
      </c>
      <c r="K103" s="279">
        <v>0.7</v>
      </c>
      <c r="L103" s="280">
        <f t="shared" si="10"/>
        <v>0.7</v>
      </c>
      <c r="M103" s="281" t="s">
        <v>12</v>
      </c>
      <c r="N103" s="280">
        <f t="shared" si="11"/>
        <v>0</v>
      </c>
      <c r="O103" s="281" t="s">
        <v>12</v>
      </c>
      <c r="P103" s="280">
        <f t="shared" si="16"/>
        <v>0</v>
      </c>
      <c r="Q103" s="281" t="s">
        <v>76</v>
      </c>
      <c r="R103" s="280">
        <f t="shared" si="17"/>
        <v>0.7</v>
      </c>
      <c r="S103" s="280">
        <f t="shared" si="13"/>
        <v>1.4</v>
      </c>
      <c r="T103" s="303">
        <v>9506.9878853924274</v>
      </c>
      <c r="U103" s="303">
        <v>1129.0934039070205</v>
      </c>
      <c r="V103" s="303">
        <v>8377.8944814854076</v>
      </c>
      <c r="W103" s="303">
        <v>4.9400000000000004</v>
      </c>
      <c r="X103" s="334">
        <v>11</v>
      </c>
      <c r="Y103" s="303">
        <v>0</v>
      </c>
      <c r="Z103" s="334">
        <v>0</v>
      </c>
      <c r="AA103" s="303">
        <v>0</v>
      </c>
      <c r="AB103" s="335">
        <v>0</v>
      </c>
      <c r="AC103" s="303">
        <v>0</v>
      </c>
      <c r="AD103" s="303">
        <v>0</v>
      </c>
      <c r="AE103" s="303">
        <v>0</v>
      </c>
      <c r="AF103" s="334">
        <v>0</v>
      </c>
      <c r="AG103" s="334">
        <v>11</v>
      </c>
      <c r="AH103" s="303">
        <f t="shared" si="14"/>
        <v>4.9400000000000004</v>
      </c>
      <c r="AI103" s="369">
        <f t="shared" si="15"/>
        <v>8382.8344814854081</v>
      </c>
    </row>
    <row r="104" spans="1:35" s="282" customFormat="1" ht="18" customHeight="1" x14ac:dyDescent="0.2">
      <c r="A104" s="284" t="s">
        <v>789</v>
      </c>
      <c r="B104" s="310" t="s">
        <v>335</v>
      </c>
      <c r="C104" s="276" t="s">
        <v>336</v>
      </c>
      <c r="D104" s="273" t="s">
        <v>337</v>
      </c>
      <c r="E104" s="276" t="s">
        <v>338</v>
      </c>
      <c r="F104" s="275">
        <v>4</v>
      </c>
      <c r="G104" s="276" t="s">
        <v>241</v>
      </c>
      <c r="H104" s="276" t="s">
        <v>337</v>
      </c>
      <c r="I104" s="283" t="s">
        <v>817</v>
      </c>
      <c r="J104" s="278">
        <v>1</v>
      </c>
      <c r="K104" s="279">
        <v>0.87</v>
      </c>
      <c r="L104" s="280">
        <f t="shared" si="10"/>
        <v>0.87</v>
      </c>
      <c r="M104" s="281" t="s">
        <v>12</v>
      </c>
      <c r="N104" s="280">
        <f t="shared" si="11"/>
        <v>0</v>
      </c>
      <c r="O104" s="281" t="s">
        <v>12</v>
      </c>
      <c r="P104" s="280">
        <f t="shared" si="16"/>
        <v>0</v>
      </c>
      <c r="Q104" s="281" t="s">
        <v>76</v>
      </c>
      <c r="R104" s="280">
        <f t="shared" si="17"/>
        <v>0.87</v>
      </c>
      <c r="S104" s="280">
        <f t="shared" si="13"/>
        <v>1.74</v>
      </c>
      <c r="T104" s="303">
        <v>11815.827800416302</v>
      </c>
      <c r="U104" s="303">
        <v>1403.3018019987258</v>
      </c>
      <c r="V104" s="303">
        <v>10412.525998417575</v>
      </c>
      <c r="W104" s="303">
        <v>4.8600000000000003</v>
      </c>
      <c r="X104" s="334">
        <v>13</v>
      </c>
      <c r="Y104" s="303">
        <v>0</v>
      </c>
      <c r="Z104" s="334">
        <v>0</v>
      </c>
      <c r="AA104" s="303">
        <v>0</v>
      </c>
      <c r="AB104" s="335">
        <v>0</v>
      </c>
      <c r="AC104" s="303">
        <v>0</v>
      </c>
      <c r="AD104" s="303">
        <v>0</v>
      </c>
      <c r="AE104" s="303">
        <v>0</v>
      </c>
      <c r="AF104" s="334">
        <v>0</v>
      </c>
      <c r="AG104" s="334">
        <v>13</v>
      </c>
      <c r="AH104" s="303">
        <f t="shared" si="14"/>
        <v>4.8600000000000003</v>
      </c>
      <c r="AI104" s="369">
        <f t="shared" si="15"/>
        <v>10417.385998417576</v>
      </c>
    </row>
    <row r="105" spans="1:35" s="285" customFormat="1" ht="18" customHeight="1" x14ac:dyDescent="0.2">
      <c r="A105" s="284" t="s">
        <v>789</v>
      </c>
      <c r="B105" s="310" t="s">
        <v>364</v>
      </c>
      <c r="C105" s="276" t="s">
        <v>365</v>
      </c>
      <c r="D105" s="273" t="s">
        <v>366</v>
      </c>
      <c r="E105" s="276" t="s">
        <v>367</v>
      </c>
      <c r="F105" s="275">
        <v>3</v>
      </c>
      <c r="G105" s="276" t="s">
        <v>241</v>
      </c>
      <c r="H105" s="276" t="s">
        <v>366</v>
      </c>
      <c r="I105" s="276" t="s">
        <v>823</v>
      </c>
      <c r="J105" s="278">
        <v>1</v>
      </c>
      <c r="K105" s="279">
        <v>0.87</v>
      </c>
      <c r="L105" s="280">
        <f t="shared" si="10"/>
        <v>0.87</v>
      </c>
      <c r="M105" s="281" t="s">
        <v>12</v>
      </c>
      <c r="N105" s="280">
        <f t="shared" si="11"/>
        <v>0</v>
      </c>
      <c r="O105" s="281" t="s">
        <v>12</v>
      </c>
      <c r="P105" s="280">
        <f t="shared" si="16"/>
        <v>0</v>
      </c>
      <c r="Q105" s="281" t="s">
        <v>76</v>
      </c>
      <c r="R105" s="280">
        <f t="shared" si="17"/>
        <v>0.87</v>
      </c>
      <c r="S105" s="280">
        <f t="shared" si="13"/>
        <v>1.74</v>
      </c>
      <c r="T105" s="303">
        <v>11815.827800416302</v>
      </c>
      <c r="U105" s="303">
        <v>1403.3018019987258</v>
      </c>
      <c r="V105" s="303">
        <v>10412.525998417575</v>
      </c>
      <c r="W105" s="303">
        <v>27.85</v>
      </c>
      <c r="X105" s="334">
        <v>35</v>
      </c>
      <c r="Y105" s="303">
        <v>0</v>
      </c>
      <c r="Z105" s="334">
        <v>0</v>
      </c>
      <c r="AA105" s="303">
        <v>0</v>
      </c>
      <c r="AB105" s="335">
        <v>0</v>
      </c>
      <c r="AC105" s="303">
        <v>0</v>
      </c>
      <c r="AD105" s="303">
        <v>0</v>
      </c>
      <c r="AE105" s="303">
        <v>0</v>
      </c>
      <c r="AF105" s="334">
        <v>0</v>
      </c>
      <c r="AG105" s="334">
        <v>35</v>
      </c>
      <c r="AH105" s="303">
        <f t="shared" si="14"/>
        <v>27.85</v>
      </c>
      <c r="AI105" s="369">
        <f t="shared" si="15"/>
        <v>10440.375998417576</v>
      </c>
    </row>
    <row r="106" spans="1:35" s="282" customFormat="1" ht="18" customHeight="1" x14ac:dyDescent="0.2">
      <c r="A106" s="276" t="s">
        <v>789</v>
      </c>
      <c r="B106" s="310" t="s">
        <v>348</v>
      </c>
      <c r="C106" s="276" t="s">
        <v>349</v>
      </c>
      <c r="D106" s="273" t="s">
        <v>350</v>
      </c>
      <c r="E106" s="276" t="s">
        <v>351</v>
      </c>
      <c r="F106" s="275">
        <v>4</v>
      </c>
      <c r="G106" s="276" t="s">
        <v>241</v>
      </c>
      <c r="H106" s="276" t="s">
        <v>350</v>
      </c>
      <c r="I106" s="283" t="s">
        <v>820</v>
      </c>
      <c r="J106" s="278">
        <v>1</v>
      </c>
      <c r="K106" s="279">
        <v>1</v>
      </c>
      <c r="L106" s="280">
        <f t="shared" si="10"/>
        <v>1</v>
      </c>
      <c r="M106" s="281" t="s">
        <v>12</v>
      </c>
      <c r="N106" s="280">
        <f t="shared" si="11"/>
        <v>0</v>
      </c>
      <c r="O106" s="281" t="s">
        <v>12</v>
      </c>
      <c r="P106" s="280">
        <f t="shared" si="16"/>
        <v>0</v>
      </c>
      <c r="Q106" s="281" t="s">
        <v>76</v>
      </c>
      <c r="R106" s="280">
        <f t="shared" si="17"/>
        <v>1</v>
      </c>
      <c r="S106" s="280">
        <f t="shared" si="13"/>
        <v>2</v>
      </c>
      <c r="T106" s="303">
        <v>13581.411264846325</v>
      </c>
      <c r="U106" s="303">
        <v>1612.9905770100295</v>
      </c>
      <c r="V106" s="303">
        <v>11968.420687836297</v>
      </c>
      <c r="W106" s="303">
        <v>39.049999999999997</v>
      </c>
      <c r="X106" s="334">
        <v>73</v>
      </c>
      <c r="Y106" s="303">
        <v>0</v>
      </c>
      <c r="Z106" s="334">
        <v>0</v>
      </c>
      <c r="AA106" s="303">
        <v>0</v>
      </c>
      <c r="AB106" s="335">
        <v>0</v>
      </c>
      <c r="AC106" s="303">
        <v>0</v>
      </c>
      <c r="AD106" s="303">
        <v>0</v>
      </c>
      <c r="AE106" s="303">
        <v>0</v>
      </c>
      <c r="AF106" s="334">
        <v>0</v>
      </c>
      <c r="AG106" s="334">
        <v>73</v>
      </c>
      <c r="AH106" s="303">
        <f t="shared" si="14"/>
        <v>39.049999999999997</v>
      </c>
      <c r="AI106" s="369">
        <f t="shared" si="15"/>
        <v>12007.470687836296</v>
      </c>
    </row>
    <row r="107" spans="1:35" s="282" customFormat="1" ht="18" customHeight="1" x14ac:dyDescent="0.2">
      <c r="A107" s="284" t="s">
        <v>789</v>
      </c>
      <c r="B107" s="310" t="s">
        <v>352</v>
      </c>
      <c r="C107" s="276" t="s">
        <v>353</v>
      </c>
      <c r="D107" s="273" t="s">
        <v>354</v>
      </c>
      <c r="E107" s="276" t="s">
        <v>355</v>
      </c>
      <c r="F107" s="275">
        <v>4</v>
      </c>
      <c r="G107" s="276" t="s">
        <v>241</v>
      </c>
      <c r="H107" s="276" t="s">
        <v>354</v>
      </c>
      <c r="I107" s="283" t="s">
        <v>821</v>
      </c>
      <c r="J107" s="278">
        <v>1</v>
      </c>
      <c r="K107" s="279">
        <v>0.87</v>
      </c>
      <c r="L107" s="280">
        <f t="shared" si="10"/>
        <v>0.87</v>
      </c>
      <c r="M107" s="281" t="s">
        <v>12</v>
      </c>
      <c r="N107" s="280">
        <f t="shared" si="11"/>
        <v>0</v>
      </c>
      <c r="O107" s="281" t="s">
        <v>12</v>
      </c>
      <c r="P107" s="280">
        <f t="shared" si="16"/>
        <v>0</v>
      </c>
      <c r="Q107" s="281" t="s">
        <v>76</v>
      </c>
      <c r="R107" s="280">
        <f t="shared" si="17"/>
        <v>0.87</v>
      </c>
      <c r="S107" s="280">
        <f t="shared" si="13"/>
        <v>1.74</v>
      </c>
      <c r="T107" s="303">
        <v>11815.827800416302</v>
      </c>
      <c r="U107" s="303">
        <v>1403.3018019987258</v>
      </c>
      <c r="V107" s="303">
        <v>10412.525998417575</v>
      </c>
      <c r="W107" s="303">
        <v>21.88</v>
      </c>
      <c r="X107" s="334">
        <v>23</v>
      </c>
      <c r="Y107" s="303">
        <v>0</v>
      </c>
      <c r="Z107" s="334">
        <v>0</v>
      </c>
      <c r="AA107" s="303">
        <v>0</v>
      </c>
      <c r="AB107" s="335">
        <v>0</v>
      </c>
      <c r="AC107" s="303">
        <v>0</v>
      </c>
      <c r="AD107" s="303">
        <v>0</v>
      </c>
      <c r="AE107" s="303">
        <v>0</v>
      </c>
      <c r="AF107" s="334">
        <v>0</v>
      </c>
      <c r="AG107" s="334">
        <v>23</v>
      </c>
      <c r="AH107" s="303">
        <f t="shared" si="14"/>
        <v>21.88</v>
      </c>
      <c r="AI107" s="369">
        <f t="shared" si="15"/>
        <v>10434.405998417575</v>
      </c>
    </row>
    <row r="108" spans="1:35" s="282" customFormat="1" ht="18" customHeight="1" x14ac:dyDescent="0.2">
      <c r="A108" s="284" t="s">
        <v>789</v>
      </c>
      <c r="B108" s="310" t="s">
        <v>489</v>
      </c>
      <c r="C108" s="276" t="s">
        <v>490</v>
      </c>
      <c r="D108" s="273" t="s">
        <v>157</v>
      </c>
      <c r="E108" s="276" t="s">
        <v>491</v>
      </c>
      <c r="F108" s="275">
        <v>1</v>
      </c>
      <c r="G108" s="276" t="s">
        <v>241</v>
      </c>
      <c r="H108" s="276" t="s">
        <v>492</v>
      </c>
      <c r="I108" s="283">
        <v>405550</v>
      </c>
      <c r="J108" s="278">
        <v>1</v>
      </c>
      <c r="K108" s="279">
        <v>1</v>
      </c>
      <c r="L108" s="280">
        <f t="shared" si="10"/>
        <v>1</v>
      </c>
      <c r="M108" s="281" t="s">
        <v>12</v>
      </c>
      <c r="N108" s="280">
        <f t="shared" si="11"/>
        <v>0</v>
      </c>
      <c r="O108" s="281" t="s">
        <v>12</v>
      </c>
      <c r="P108" s="280">
        <f t="shared" si="16"/>
        <v>0</v>
      </c>
      <c r="Q108" s="281" t="s">
        <v>76</v>
      </c>
      <c r="R108" s="280">
        <f t="shared" si="17"/>
        <v>1</v>
      </c>
      <c r="S108" s="280">
        <f t="shared" si="13"/>
        <v>2</v>
      </c>
      <c r="T108" s="303">
        <v>13581.411264846325</v>
      </c>
      <c r="U108" s="303">
        <v>1612.9905770100295</v>
      </c>
      <c r="V108" s="303">
        <v>11968.420687836297</v>
      </c>
      <c r="W108" s="303">
        <v>10.130000000000001</v>
      </c>
      <c r="X108" s="334">
        <v>27</v>
      </c>
      <c r="Y108" s="303">
        <v>0</v>
      </c>
      <c r="Z108" s="334">
        <v>0</v>
      </c>
      <c r="AA108" s="303">
        <v>148.75</v>
      </c>
      <c r="AB108" s="335">
        <v>1.75</v>
      </c>
      <c r="AC108" s="303">
        <v>0</v>
      </c>
      <c r="AD108" s="303">
        <v>0</v>
      </c>
      <c r="AE108" s="303">
        <v>0</v>
      </c>
      <c r="AF108" s="334">
        <v>0</v>
      </c>
      <c r="AG108" s="334">
        <v>27</v>
      </c>
      <c r="AH108" s="303">
        <f t="shared" si="14"/>
        <v>158.88</v>
      </c>
      <c r="AI108" s="369">
        <f t="shared" si="15"/>
        <v>12127.300687836296</v>
      </c>
    </row>
    <row r="109" spans="1:35" s="282" customFormat="1" ht="18" customHeight="1" x14ac:dyDescent="0.2">
      <c r="A109" s="276" t="s">
        <v>789</v>
      </c>
      <c r="B109" s="309" t="s">
        <v>314</v>
      </c>
      <c r="C109" s="276" t="s">
        <v>315</v>
      </c>
      <c r="D109" s="273" t="s">
        <v>316</v>
      </c>
      <c r="E109" s="276" t="s">
        <v>317</v>
      </c>
      <c r="F109" s="275">
        <v>4</v>
      </c>
      <c r="G109" s="276" t="s">
        <v>797</v>
      </c>
      <c r="H109" s="276" t="s">
        <v>659</v>
      </c>
      <c r="I109" s="283">
        <v>403320</v>
      </c>
      <c r="J109" s="278">
        <v>0.4</v>
      </c>
      <c r="K109" s="279">
        <v>1</v>
      </c>
      <c r="L109" s="280">
        <f t="shared" si="10"/>
        <v>0.4</v>
      </c>
      <c r="M109" s="281" t="s">
        <v>12</v>
      </c>
      <c r="N109" s="280">
        <f t="shared" si="11"/>
        <v>0</v>
      </c>
      <c r="O109" s="281" t="s">
        <v>12</v>
      </c>
      <c r="P109" s="280">
        <f t="shared" si="16"/>
        <v>0</v>
      </c>
      <c r="Q109" s="281" t="s">
        <v>12</v>
      </c>
      <c r="R109" s="280">
        <f t="shared" si="17"/>
        <v>0</v>
      </c>
      <c r="S109" s="280">
        <f t="shared" si="13"/>
        <v>0.4</v>
      </c>
      <c r="T109" s="303">
        <v>2716.2822529692653</v>
      </c>
      <c r="U109" s="303">
        <v>322.59811540200593</v>
      </c>
      <c r="V109" s="303">
        <v>2393.6841375672593</v>
      </c>
      <c r="W109" s="303">
        <v>871.44</v>
      </c>
      <c r="X109" s="334">
        <v>760</v>
      </c>
      <c r="Y109" s="303">
        <v>16.72</v>
      </c>
      <c r="Z109" s="334">
        <v>6</v>
      </c>
      <c r="AA109" s="303">
        <v>0</v>
      </c>
      <c r="AB109" s="335">
        <v>0</v>
      </c>
      <c r="AC109" s="303">
        <v>0</v>
      </c>
      <c r="AD109" s="303">
        <v>0</v>
      </c>
      <c r="AE109" s="303">
        <v>0</v>
      </c>
      <c r="AF109" s="334">
        <v>0</v>
      </c>
      <c r="AG109" s="334">
        <v>766</v>
      </c>
      <c r="AH109" s="303">
        <f t="shared" si="14"/>
        <v>888.16000000000008</v>
      </c>
      <c r="AI109" s="369">
        <f t="shared" si="15"/>
        <v>3281.8441375672592</v>
      </c>
    </row>
    <row r="110" spans="1:35" s="282" customFormat="1" ht="18" customHeight="1" x14ac:dyDescent="0.2">
      <c r="A110" s="284" t="s">
        <v>789</v>
      </c>
      <c r="B110" s="310" t="s">
        <v>414</v>
      </c>
      <c r="C110" s="276" t="s">
        <v>422</v>
      </c>
      <c r="D110" s="273" t="s">
        <v>297</v>
      </c>
      <c r="E110" s="276" t="s">
        <v>298</v>
      </c>
      <c r="F110" s="275">
        <v>4</v>
      </c>
      <c r="G110" s="276" t="s">
        <v>241</v>
      </c>
      <c r="H110" s="276" t="s">
        <v>416</v>
      </c>
      <c r="I110" s="283" t="s">
        <v>829</v>
      </c>
      <c r="J110" s="278">
        <v>2</v>
      </c>
      <c r="K110" s="279">
        <v>0.2</v>
      </c>
      <c r="L110" s="280">
        <f t="shared" si="10"/>
        <v>0.4</v>
      </c>
      <c r="M110" s="281" t="s">
        <v>12</v>
      </c>
      <c r="N110" s="280">
        <f t="shared" si="11"/>
        <v>0</v>
      </c>
      <c r="O110" s="281" t="s">
        <v>12</v>
      </c>
      <c r="P110" s="280">
        <f t="shared" si="16"/>
        <v>0</v>
      </c>
      <c r="Q110" s="281" t="s">
        <v>12</v>
      </c>
      <c r="R110" s="280">
        <f t="shared" si="17"/>
        <v>0</v>
      </c>
      <c r="S110" s="280">
        <f t="shared" si="13"/>
        <v>0.4</v>
      </c>
      <c r="T110" s="303">
        <v>2716.2822529692653</v>
      </c>
      <c r="U110" s="303">
        <v>322.59811540200593</v>
      </c>
      <c r="V110" s="303">
        <v>2393.6841375672593</v>
      </c>
      <c r="W110" s="303">
        <v>2150.36</v>
      </c>
      <c r="X110" s="334">
        <v>6142</v>
      </c>
      <c r="Y110" s="303">
        <v>0</v>
      </c>
      <c r="Z110" s="334">
        <v>0</v>
      </c>
      <c r="AA110" s="303">
        <v>21.25</v>
      </c>
      <c r="AB110" s="335">
        <v>0.25</v>
      </c>
      <c r="AC110" s="303">
        <v>8.8800000000000008</v>
      </c>
      <c r="AD110" s="303">
        <v>0</v>
      </c>
      <c r="AE110" s="303">
        <v>0</v>
      </c>
      <c r="AF110" s="334">
        <v>0</v>
      </c>
      <c r="AG110" s="334">
        <v>6142</v>
      </c>
      <c r="AH110" s="303">
        <f t="shared" si="14"/>
        <v>2180.4900000000002</v>
      </c>
      <c r="AI110" s="369">
        <f t="shared" si="15"/>
        <v>4574.1741375672591</v>
      </c>
    </row>
    <row r="111" spans="1:35" s="282" customFormat="1" ht="18" customHeight="1" x14ac:dyDescent="0.2">
      <c r="A111" s="284" t="s">
        <v>789</v>
      </c>
      <c r="B111" s="310" t="s">
        <v>418</v>
      </c>
      <c r="C111" s="276" t="s">
        <v>422</v>
      </c>
      <c r="D111" s="273" t="s">
        <v>297</v>
      </c>
      <c r="E111" s="276" t="s">
        <v>298</v>
      </c>
      <c r="F111" s="275">
        <v>4</v>
      </c>
      <c r="G111" s="276" t="s">
        <v>241</v>
      </c>
      <c r="H111" s="276" t="s">
        <v>420</v>
      </c>
      <c r="I111" s="276">
        <v>406800</v>
      </c>
      <c r="J111" s="278">
        <v>2</v>
      </c>
      <c r="K111" s="279">
        <v>0.6</v>
      </c>
      <c r="L111" s="280">
        <f t="shared" si="10"/>
        <v>1.2</v>
      </c>
      <c r="M111" s="281" t="s">
        <v>12</v>
      </c>
      <c r="N111" s="280">
        <f t="shared" si="11"/>
        <v>0</v>
      </c>
      <c r="O111" s="281" t="s">
        <v>12</v>
      </c>
      <c r="P111" s="280">
        <f t="shared" si="16"/>
        <v>0</v>
      </c>
      <c r="Q111" s="281" t="s">
        <v>12</v>
      </c>
      <c r="R111" s="280">
        <f t="shared" si="17"/>
        <v>0</v>
      </c>
      <c r="S111" s="280">
        <f t="shared" si="13"/>
        <v>1.2</v>
      </c>
      <c r="T111" s="303">
        <v>8148.8467589077945</v>
      </c>
      <c r="U111" s="303">
        <v>967.79434620601762</v>
      </c>
      <c r="V111" s="303">
        <v>7181.052412701777</v>
      </c>
      <c r="W111" s="303">
        <v>6326.54</v>
      </c>
      <c r="X111" s="334">
        <v>15525</v>
      </c>
      <c r="Y111" s="303">
        <v>40</v>
      </c>
      <c r="Z111" s="334">
        <v>8</v>
      </c>
      <c r="AA111" s="303">
        <v>0</v>
      </c>
      <c r="AB111" s="335">
        <v>0</v>
      </c>
      <c r="AC111" s="303">
        <v>0</v>
      </c>
      <c r="AD111" s="303">
        <v>0</v>
      </c>
      <c r="AE111" s="303">
        <v>0</v>
      </c>
      <c r="AF111" s="334">
        <v>0</v>
      </c>
      <c r="AG111" s="334">
        <v>15533</v>
      </c>
      <c r="AH111" s="303">
        <f t="shared" si="14"/>
        <v>6366.54</v>
      </c>
      <c r="AI111" s="369">
        <f t="shared" si="15"/>
        <v>13547.592412701777</v>
      </c>
    </row>
    <row r="112" spans="1:35" s="282" customFormat="1" ht="18" customHeight="1" x14ac:dyDescent="0.2">
      <c r="A112" s="284" t="s">
        <v>789</v>
      </c>
      <c r="B112" s="309" t="s">
        <v>421</v>
      </c>
      <c r="C112" s="276" t="s">
        <v>422</v>
      </c>
      <c r="D112" s="273" t="s">
        <v>297</v>
      </c>
      <c r="E112" s="276" t="s">
        <v>298</v>
      </c>
      <c r="F112" s="275">
        <v>4</v>
      </c>
      <c r="G112" s="276" t="s">
        <v>797</v>
      </c>
      <c r="H112" s="276" t="s">
        <v>423</v>
      </c>
      <c r="I112" s="283">
        <v>404415</v>
      </c>
      <c r="J112" s="278">
        <v>2</v>
      </c>
      <c r="K112" s="279">
        <v>0.2</v>
      </c>
      <c r="L112" s="280">
        <f t="shared" si="10"/>
        <v>0.4</v>
      </c>
      <c r="M112" s="281" t="s">
        <v>12</v>
      </c>
      <c r="N112" s="280">
        <f t="shared" si="11"/>
        <v>0</v>
      </c>
      <c r="O112" s="281" t="s">
        <v>12</v>
      </c>
      <c r="P112" s="280">
        <f t="shared" si="16"/>
        <v>0</v>
      </c>
      <c r="Q112" s="281" t="s">
        <v>12</v>
      </c>
      <c r="R112" s="280">
        <f t="shared" si="17"/>
        <v>0</v>
      </c>
      <c r="S112" s="280">
        <f t="shared" si="13"/>
        <v>0.4</v>
      </c>
      <c r="T112" s="303">
        <v>2716.2822529692653</v>
      </c>
      <c r="U112" s="303">
        <v>322.59811540200593</v>
      </c>
      <c r="V112" s="303">
        <v>2393.6841375672593</v>
      </c>
      <c r="W112" s="303">
        <v>5533.92</v>
      </c>
      <c r="X112" s="334">
        <v>15244</v>
      </c>
      <c r="Y112" s="303">
        <v>2.62</v>
      </c>
      <c r="Z112" s="334">
        <v>1</v>
      </c>
      <c r="AA112" s="303">
        <v>0</v>
      </c>
      <c r="AB112" s="335">
        <v>0</v>
      </c>
      <c r="AC112" s="303">
        <v>0</v>
      </c>
      <c r="AD112" s="303">
        <v>0</v>
      </c>
      <c r="AE112" s="303">
        <v>0</v>
      </c>
      <c r="AF112" s="334">
        <v>0</v>
      </c>
      <c r="AG112" s="334">
        <v>15245</v>
      </c>
      <c r="AH112" s="303">
        <f t="shared" si="14"/>
        <v>5536.54</v>
      </c>
      <c r="AI112" s="369">
        <f t="shared" si="15"/>
        <v>7930.2241375672593</v>
      </c>
    </row>
    <row r="113" spans="1:35" s="282" customFormat="1" ht="18" customHeight="1" x14ac:dyDescent="0.2">
      <c r="A113" s="284" t="s">
        <v>789</v>
      </c>
      <c r="B113" s="310" t="s">
        <v>418</v>
      </c>
      <c r="C113" s="276" t="s">
        <v>415</v>
      </c>
      <c r="D113" s="273" t="s">
        <v>297</v>
      </c>
      <c r="E113" s="276" t="s">
        <v>298</v>
      </c>
      <c r="F113" s="275">
        <v>4</v>
      </c>
      <c r="G113" s="276" t="s">
        <v>241</v>
      </c>
      <c r="H113" s="276" t="s">
        <v>420</v>
      </c>
      <c r="I113" s="276">
        <v>406800</v>
      </c>
      <c r="J113" s="278">
        <v>0</v>
      </c>
      <c r="K113" s="279">
        <v>1</v>
      </c>
      <c r="L113" s="280">
        <f t="shared" si="10"/>
        <v>0</v>
      </c>
      <c r="M113" s="281" t="s">
        <v>12</v>
      </c>
      <c r="N113" s="280">
        <f t="shared" si="11"/>
        <v>0</v>
      </c>
      <c r="O113" s="281" t="s">
        <v>12</v>
      </c>
      <c r="P113" s="280">
        <f t="shared" si="16"/>
        <v>0</v>
      </c>
      <c r="Q113" s="281" t="s">
        <v>1190</v>
      </c>
      <c r="R113" s="280">
        <v>2</v>
      </c>
      <c r="S113" s="280">
        <f t="shared" si="13"/>
        <v>2</v>
      </c>
      <c r="T113" s="303">
        <v>13581.411264846325</v>
      </c>
      <c r="U113" s="303">
        <v>1612.9905770100295</v>
      </c>
      <c r="V113" s="303">
        <v>11968.420687836297</v>
      </c>
      <c r="W113" s="303"/>
      <c r="X113" s="334"/>
      <c r="Y113" s="303"/>
      <c r="Z113" s="334"/>
      <c r="AA113" s="303">
        <v>0</v>
      </c>
      <c r="AB113" s="335">
        <v>0</v>
      </c>
      <c r="AC113" s="303">
        <v>0</v>
      </c>
      <c r="AD113" s="303">
        <v>0</v>
      </c>
      <c r="AE113" s="303">
        <v>0</v>
      </c>
      <c r="AF113" s="334">
        <v>0</v>
      </c>
      <c r="AG113" s="334"/>
      <c r="AH113" s="303">
        <f t="shared" si="14"/>
        <v>0</v>
      </c>
      <c r="AI113" s="369">
        <f t="shared" si="15"/>
        <v>11968.420687836297</v>
      </c>
    </row>
    <row r="114" spans="1:35" s="282" customFormat="1" ht="18" customHeight="1" x14ac:dyDescent="0.2">
      <c r="A114" s="284" t="s">
        <v>789</v>
      </c>
      <c r="B114" s="310" t="s">
        <v>669</v>
      </c>
      <c r="C114" s="276" t="s">
        <v>419</v>
      </c>
      <c r="D114" s="273" t="s">
        <v>297</v>
      </c>
      <c r="E114" s="276" t="s">
        <v>298</v>
      </c>
      <c r="F114" s="275">
        <v>4</v>
      </c>
      <c r="G114" s="276" t="s">
        <v>241</v>
      </c>
      <c r="H114" s="276" t="s">
        <v>420</v>
      </c>
      <c r="I114" s="276" t="s">
        <v>809</v>
      </c>
      <c r="J114" s="278">
        <v>0</v>
      </c>
      <c r="K114" s="279">
        <v>1</v>
      </c>
      <c r="L114" s="280">
        <f t="shared" si="10"/>
        <v>0</v>
      </c>
      <c r="M114" s="281" t="s">
        <v>12</v>
      </c>
      <c r="N114" s="280">
        <f t="shared" si="11"/>
        <v>0</v>
      </c>
      <c r="O114" s="281" t="s">
        <v>12</v>
      </c>
      <c r="P114" s="280">
        <f t="shared" si="16"/>
        <v>0</v>
      </c>
      <c r="Q114" s="281" t="s">
        <v>1190</v>
      </c>
      <c r="R114" s="280">
        <v>2</v>
      </c>
      <c r="S114" s="280">
        <f t="shared" si="13"/>
        <v>2</v>
      </c>
      <c r="T114" s="303">
        <v>13581.411264846325</v>
      </c>
      <c r="U114" s="303">
        <v>1612.9905770100295</v>
      </c>
      <c r="V114" s="303">
        <v>11968.420687836297</v>
      </c>
      <c r="W114" s="303">
        <v>0</v>
      </c>
      <c r="X114" s="334">
        <v>0</v>
      </c>
      <c r="Y114" s="303">
        <v>0</v>
      </c>
      <c r="Z114" s="334">
        <v>0</v>
      </c>
      <c r="AA114" s="303">
        <v>0</v>
      </c>
      <c r="AB114" s="335">
        <v>0</v>
      </c>
      <c r="AC114" s="303">
        <v>0</v>
      </c>
      <c r="AD114" s="303">
        <v>0</v>
      </c>
      <c r="AE114" s="303">
        <v>0</v>
      </c>
      <c r="AF114" s="334">
        <v>0</v>
      </c>
      <c r="AG114" s="334">
        <v>0</v>
      </c>
      <c r="AH114" s="303">
        <f t="shared" si="14"/>
        <v>0</v>
      </c>
      <c r="AI114" s="369">
        <f t="shared" si="15"/>
        <v>11968.420687836297</v>
      </c>
    </row>
    <row r="115" spans="1:35" s="282" customFormat="1" ht="18" customHeight="1" x14ac:dyDescent="0.2">
      <c r="A115" s="276" t="s">
        <v>789</v>
      </c>
      <c r="B115" s="309" t="s">
        <v>384</v>
      </c>
      <c r="C115" s="276" t="s">
        <v>296</v>
      </c>
      <c r="D115" s="273" t="s">
        <v>297</v>
      </c>
      <c r="E115" s="276" t="s">
        <v>672</v>
      </c>
      <c r="F115" s="275">
        <v>4</v>
      </c>
      <c r="G115" s="284" t="s">
        <v>938</v>
      </c>
      <c r="H115" s="276" t="s">
        <v>385</v>
      </c>
      <c r="I115" s="276" t="s">
        <v>952</v>
      </c>
      <c r="J115" s="278">
        <v>1</v>
      </c>
      <c r="K115" s="279">
        <v>0.5</v>
      </c>
      <c r="L115" s="280">
        <f t="shared" si="10"/>
        <v>0.5</v>
      </c>
      <c r="M115" s="281" t="s">
        <v>12</v>
      </c>
      <c r="N115" s="280">
        <f t="shared" si="11"/>
        <v>0</v>
      </c>
      <c r="O115" s="281" t="s">
        <v>12</v>
      </c>
      <c r="P115" s="280">
        <f t="shared" si="16"/>
        <v>0</v>
      </c>
      <c r="Q115" s="281" t="s">
        <v>12</v>
      </c>
      <c r="R115" s="280">
        <f>IF(Q115="Y",L115,0)</f>
        <v>0</v>
      </c>
      <c r="S115" s="280">
        <f t="shared" si="13"/>
        <v>0.5</v>
      </c>
      <c r="T115" s="303">
        <v>3395.3528162115813</v>
      </c>
      <c r="U115" s="303">
        <v>403.24764425250737</v>
      </c>
      <c r="V115" s="303">
        <v>2992.1051719590741</v>
      </c>
      <c r="W115" s="303">
        <v>35.79</v>
      </c>
      <c r="X115" s="334">
        <v>67</v>
      </c>
      <c r="Y115" s="303">
        <v>0</v>
      </c>
      <c r="Z115" s="334">
        <v>0</v>
      </c>
      <c r="AA115" s="303">
        <v>0</v>
      </c>
      <c r="AB115" s="335">
        <v>0</v>
      </c>
      <c r="AC115" s="303">
        <v>0</v>
      </c>
      <c r="AD115" s="303">
        <v>0</v>
      </c>
      <c r="AE115" s="303">
        <v>0</v>
      </c>
      <c r="AF115" s="334">
        <v>0</v>
      </c>
      <c r="AG115" s="334">
        <v>67</v>
      </c>
      <c r="AH115" s="303">
        <f t="shared" si="14"/>
        <v>35.79</v>
      </c>
      <c r="AI115" s="369">
        <f t="shared" si="15"/>
        <v>3027.8951719590741</v>
      </c>
    </row>
    <row r="116" spans="1:35" s="282" customFormat="1" ht="18" customHeight="1" x14ac:dyDescent="0.2">
      <c r="A116" s="284" t="s">
        <v>789</v>
      </c>
      <c r="B116" s="309" t="s">
        <v>386</v>
      </c>
      <c r="C116" s="276" t="s">
        <v>296</v>
      </c>
      <c r="D116" s="273" t="s">
        <v>297</v>
      </c>
      <c r="E116" s="276" t="s">
        <v>298</v>
      </c>
      <c r="F116" s="275">
        <v>4</v>
      </c>
      <c r="G116" s="276" t="s">
        <v>797</v>
      </c>
      <c r="H116" s="276" t="s">
        <v>387</v>
      </c>
      <c r="I116" s="276" t="s">
        <v>826</v>
      </c>
      <c r="J116" s="278">
        <v>1</v>
      </c>
      <c r="K116" s="279">
        <v>0.5</v>
      </c>
      <c r="L116" s="280">
        <f t="shared" si="10"/>
        <v>0.5</v>
      </c>
      <c r="M116" s="281" t="s">
        <v>12</v>
      </c>
      <c r="N116" s="280">
        <f t="shared" si="11"/>
        <v>0</v>
      </c>
      <c r="O116" s="281" t="s">
        <v>12</v>
      </c>
      <c r="P116" s="280">
        <f t="shared" si="16"/>
        <v>0</v>
      </c>
      <c r="Q116" s="281" t="s">
        <v>12</v>
      </c>
      <c r="R116" s="280">
        <f>IF(Q116="Y",L116,0)</f>
        <v>0</v>
      </c>
      <c r="S116" s="280">
        <f t="shared" si="13"/>
        <v>0.5</v>
      </c>
      <c r="T116" s="303">
        <v>3395.3528162115813</v>
      </c>
      <c r="U116" s="303">
        <v>403.24764425250737</v>
      </c>
      <c r="V116" s="303">
        <v>2992.1051719590741</v>
      </c>
      <c r="W116" s="303">
        <v>510.72</v>
      </c>
      <c r="X116" s="334">
        <v>918</v>
      </c>
      <c r="Y116" s="303">
        <v>11.01</v>
      </c>
      <c r="Z116" s="334">
        <v>2</v>
      </c>
      <c r="AA116" s="303">
        <v>0</v>
      </c>
      <c r="AB116" s="335">
        <v>0</v>
      </c>
      <c r="AC116" s="303">
        <v>8.77</v>
      </c>
      <c r="AD116" s="303">
        <v>0</v>
      </c>
      <c r="AE116" s="303">
        <v>12.15</v>
      </c>
      <c r="AF116" s="334">
        <v>450</v>
      </c>
      <c r="AG116" s="334">
        <v>1370</v>
      </c>
      <c r="AH116" s="303">
        <f t="shared" si="14"/>
        <v>542.65</v>
      </c>
      <c r="AI116" s="369">
        <f t="shared" si="15"/>
        <v>3534.7551719590742</v>
      </c>
    </row>
    <row r="117" spans="1:35" s="282" customFormat="1" ht="18" customHeight="1" x14ac:dyDescent="0.2">
      <c r="A117" s="284" t="s">
        <v>789</v>
      </c>
      <c r="B117" s="310" t="s">
        <v>426</v>
      </c>
      <c r="C117" s="276" t="s">
        <v>427</v>
      </c>
      <c r="D117" s="273" t="s">
        <v>675</v>
      </c>
      <c r="E117" s="276" t="s">
        <v>428</v>
      </c>
      <c r="F117" s="275">
        <v>4</v>
      </c>
      <c r="G117" s="276" t="s">
        <v>241</v>
      </c>
      <c r="H117" s="276" t="s">
        <v>429</v>
      </c>
      <c r="I117" s="283" t="s">
        <v>831</v>
      </c>
      <c r="J117" s="278">
        <v>2</v>
      </c>
      <c r="K117" s="279">
        <v>1</v>
      </c>
      <c r="L117" s="280">
        <f t="shared" si="10"/>
        <v>2</v>
      </c>
      <c r="M117" s="281" t="s">
        <v>12</v>
      </c>
      <c r="N117" s="280">
        <f t="shared" si="11"/>
        <v>0</v>
      </c>
      <c r="O117" s="281" t="s">
        <v>12</v>
      </c>
      <c r="P117" s="280">
        <f t="shared" ref="P117:P148" si="18">IF(O117="Y",L117,0)</f>
        <v>0</v>
      </c>
      <c r="Q117" s="281" t="s">
        <v>12</v>
      </c>
      <c r="R117" s="280">
        <f>IF(Q117="Y",L117,0)</f>
        <v>0</v>
      </c>
      <c r="S117" s="280">
        <f t="shared" si="13"/>
        <v>2</v>
      </c>
      <c r="T117" s="303">
        <v>13581.411264846325</v>
      </c>
      <c r="U117" s="303">
        <v>1612.9905770100295</v>
      </c>
      <c r="V117" s="303">
        <v>11968.420687836297</v>
      </c>
      <c r="W117" s="303">
        <v>3763.82</v>
      </c>
      <c r="X117" s="334">
        <v>9810</v>
      </c>
      <c r="Y117" s="303">
        <v>8.11</v>
      </c>
      <c r="Z117" s="334">
        <v>3</v>
      </c>
      <c r="AA117" s="303">
        <v>0</v>
      </c>
      <c r="AB117" s="335">
        <v>0</v>
      </c>
      <c r="AC117" s="303">
        <v>4.96</v>
      </c>
      <c r="AD117" s="303">
        <v>0</v>
      </c>
      <c r="AE117" s="303">
        <v>11.88</v>
      </c>
      <c r="AF117" s="334">
        <v>440</v>
      </c>
      <c r="AG117" s="334">
        <v>10253</v>
      </c>
      <c r="AH117" s="303">
        <f t="shared" si="14"/>
        <v>3788.77</v>
      </c>
      <c r="AI117" s="369">
        <f t="shared" si="15"/>
        <v>15757.190687836297</v>
      </c>
    </row>
    <row r="118" spans="1:35" s="282" customFormat="1" ht="18" customHeight="1" x14ac:dyDescent="0.2">
      <c r="A118" s="276" t="s">
        <v>789</v>
      </c>
      <c r="B118" s="310" t="s">
        <v>426</v>
      </c>
      <c r="C118" s="276" t="s">
        <v>431</v>
      </c>
      <c r="D118" s="273" t="s">
        <v>675</v>
      </c>
      <c r="E118" s="276" t="s">
        <v>428</v>
      </c>
      <c r="F118" s="275">
        <v>4</v>
      </c>
      <c r="G118" s="276" t="s">
        <v>241</v>
      </c>
      <c r="H118" s="276" t="s">
        <v>429</v>
      </c>
      <c r="I118" s="283" t="s">
        <v>831</v>
      </c>
      <c r="J118" s="278">
        <v>0</v>
      </c>
      <c r="K118" s="279">
        <v>1</v>
      </c>
      <c r="L118" s="280">
        <f t="shared" si="10"/>
        <v>0</v>
      </c>
      <c r="M118" s="281" t="s">
        <v>12</v>
      </c>
      <c r="N118" s="280">
        <f t="shared" si="11"/>
        <v>0</v>
      </c>
      <c r="O118" s="281" t="s">
        <v>12</v>
      </c>
      <c r="P118" s="280">
        <f t="shared" si="18"/>
        <v>0</v>
      </c>
      <c r="Q118" s="281" t="s">
        <v>1190</v>
      </c>
      <c r="R118" s="280">
        <v>2</v>
      </c>
      <c r="S118" s="280">
        <f t="shared" si="13"/>
        <v>2</v>
      </c>
      <c r="T118" s="303">
        <v>13581.411264846325</v>
      </c>
      <c r="U118" s="303">
        <v>1612.9905770100295</v>
      </c>
      <c r="V118" s="303">
        <v>11968.420687836297</v>
      </c>
      <c r="W118" s="303"/>
      <c r="X118" s="334"/>
      <c r="Y118" s="303"/>
      <c r="Z118" s="334"/>
      <c r="AA118" s="303">
        <v>0</v>
      </c>
      <c r="AB118" s="335">
        <v>0</v>
      </c>
      <c r="AC118" s="303">
        <v>4.96</v>
      </c>
      <c r="AD118" s="303">
        <v>0</v>
      </c>
      <c r="AE118" s="303"/>
      <c r="AF118" s="334"/>
      <c r="AG118" s="334"/>
      <c r="AH118" s="303">
        <f t="shared" si="14"/>
        <v>4.96</v>
      </c>
      <c r="AI118" s="369">
        <f t="shared" si="15"/>
        <v>11973.380687836296</v>
      </c>
    </row>
    <row r="119" spans="1:35" s="282" customFormat="1" ht="18" customHeight="1" x14ac:dyDescent="0.2">
      <c r="A119" s="284" t="s">
        <v>789</v>
      </c>
      <c r="B119" s="310" t="s">
        <v>676</v>
      </c>
      <c r="C119" s="276" t="s">
        <v>432</v>
      </c>
      <c r="D119" s="273" t="s">
        <v>675</v>
      </c>
      <c r="E119" s="276" t="s">
        <v>428</v>
      </c>
      <c r="F119" s="275">
        <v>4</v>
      </c>
      <c r="G119" s="276" t="s">
        <v>241</v>
      </c>
      <c r="H119" s="276" t="s">
        <v>429</v>
      </c>
      <c r="I119" s="276" t="s">
        <v>810</v>
      </c>
      <c r="J119" s="278">
        <v>0</v>
      </c>
      <c r="K119" s="279">
        <v>1</v>
      </c>
      <c r="L119" s="280">
        <f t="shared" si="10"/>
        <v>0</v>
      </c>
      <c r="M119" s="281" t="s">
        <v>12</v>
      </c>
      <c r="N119" s="280">
        <f t="shared" si="11"/>
        <v>0</v>
      </c>
      <c r="O119" s="281" t="s">
        <v>12</v>
      </c>
      <c r="P119" s="280">
        <f t="shared" si="18"/>
        <v>0</v>
      </c>
      <c r="Q119" s="281" t="s">
        <v>1190</v>
      </c>
      <c r="R119" s="280">
        <v>2</v>
      </c>
      <c r="S119" s="280">
        <f t="shared" si="13"/>
        <v>2</v>
      </c>
      <c r="T119" s="303">
        <v>13581.411264846325</v>
      </c>
      <c r="U119" s="303">
        <v>1612.9905770100295</v>
      </c>
      <c r="V119" s="303">
        <v>11968.420687836297</v>
      </c>
      <c r="W119" s="303">
        <v>0</v>
      </c>
      <c r="X119" s="334">
        <v>0</v>
      </c>
      <c r="Y119" s="303">
        <v>0</v>
      </c>
      <c r="Z119" s="334">
        <v>0</v>
      </c>
      <c r="AA119" s="303">
        <v>0</v>
      </c>
      <c r="AB119" s="335">
        <v>0</v>
      </c>
      <c r="AC119" s="303">
        <v>0</v>
      </c>
      <c r="AD119" s="303">
        <v>0</v>
      </c>
      <c r="AE119" s="303">
        <v>0</v>
      </c>
      <c r="AF119" s="334">
        <v>0</v>
      </c>
      <c r="AG119" s="334">
        <v>0</v>
      </c>
      <c r="AH119" s="303">
        <f t="shared" si="14"/>
        <v>0</v>
      </c>
      <c r="AI119" s="369">
        <f t="shared" si="15"/>
        <v>11968.420687836297</v>
      </c>
    </row>
    <row r="120" spans="1:35" s="282" customFormat="1" ht="18" customHeight="1" x14ac:dyDescent="0.2">
      <c r="A120" s="276" t="s">
        <v>789</v>
      </c>
      <c r="B120" s="310" t="s">
        <v>452</v>
      </c>
      <c r="C120" s="276" t="s">
        <v>453</v>
      </c>
      <c r="D120" s="273" t="s">
        <v>454</v>
      </c>
      <c r="E120" s="276" t="s">
        <v>455</v>
      </c>
      <c r="F120" s="275">
        <v>4</v>
      </c>
      <c r="G120" s="276" t="s">
        <v>241</v>
      </c>
      <c r="H120" s="276" t="s">
        <v>456</v>
      </c>
      <c r="I120" s="283" t="s">
        <v>834</v>
      </c>
      <c r="J120" s="278">
        <v>1</v>
      </c>
      <c r="K120" s="279">
        <v>1</v>
      </c>
      <c r="L120" s="280">
        <f t="shared" si="10"/>
        <v>1</v>
      </c>
      <c r="M120" s="281" t="s">
        <v>12</v>
      </c>
      <c r="N120" s="280">
        <f t="shared" si="11"/>
        <v>0</v>
      </c>
      <c r="O120" s="281" t="s">
        <v>12</v>
      </c>
      <c r="P120" s="280">
        <f t="shared" si="18"/>
        <v>0</v>
      </c>
      <c r="Q120" s="281" t="s">
        <v>12</v>
      </c>
      <c r="R120" s="280">
        <f>IF(Q120="Y",L120,0)</f>
        <v>0</v>
      </c>
      <c r="S120" s="280">
        <f t="shared" si="13"/>
        <v>1</v>
      </c>
      <c r="T120" s="303">
        <v>6790.7056324231626</v>
      </c>
      <c r="U120" s="303">
        <v>806.49528850501474</v>
      </c>
      <c r="V120" s="303">
        <v>5984.2103439181483</v>
      </c>
      <c r="W120" s="303">
        <v>236.33</v>
      </c>
      <c r="X120" s="334">
        <v>595</v>
      </c>
      <c r="Y120" s="303">
        <v>0</v>
      </c>
      <c r="Z120" s="334">
        <v>0</v>
      </c>
      <c r="AA120" s="303">
        <v>0</v>
      </c>
      <c r="AB120" s="335">
        <v>0</v>
      </c>
      <c r="AC120" s="303">
        <v>0</v>
      </c>
      <c r="AD120" s="303">
        <v>0</v>
      </c>
      <c r="AE120" s="303">
        <v>0</v>
      </c>
      <c r="AF120" s="334">
        <v>0</v>
      </c>
      <c r="AG120" s="334">
        <v>595</v>
      </c>
      <c r="AH120" s="303">
        <f t="shared" si="14"/>
        <v>236.33</v>
      </c>
      <c r="AI120" s="369">
        <f t="shared" si="15"/>
        <v>6220.5403439181482</v>
      </c>
    </row>
    <row r="121" spans="1:35" s="282" customFormat="1" ht="18" customHeight="1" x14ac:dyDescent="0.2">
      <c r="A121" s="284" t="s">
        <v>789</v>
      </c>
      <c r="B121" s="310" t="s">
        <v>452</v>
      </c>
      <c r="C121" s="276" t="s">
        <v>457</v>
      </c>
      <c r="D121" s="273" t="s">
        <v>454</v>
      </c>
      <c r="E121" s="276" t="s">
        <v>455</v>
      </c>
      <c r="F121" s="275">
        <v>4</v>
      </c>
      <c r="G121" s="276" t="s">
        <v>241</v>
      </c>
      <c r="H121" s="276" t="s">
        <v>456</v>
      </c>
      <c r="I121" s="283" t="s">
        <v>834</v>
      </c>
      <c r="J121" s="278">
        <v>0</v>
      </c>
      <c r="K121" s="279">
        <v>1</v>
      </c>
      <c r="L121" s="280">
        <f t="shared" si="10"/>
        <v>0</v>
      </c>
      <c r="M121" s="281" t="s">
        <v>12</v>
      </c>
      <c r="N121" s="280">
        <f t="shared" si="11"/>
        <v>0</v>
      </c>
      <c r="O121" s="281" t="s">
        <v>12</v>
      </c>
      <c r="P121" s="280">
        <f t="shared" si="18"/>
        <v>0</v>
      </c>
      <c r="Q121" s="281" t="s">
        <v>1190</v>
      </c>
      <c r="R121" s="280">
        <v>1</v>
      </c>
      <c r="S121" s="280">
        <f t="shared" si="13"/>
        <v>1</v>
      </c>
      <c r="T121" s="303">
        <v>6790.7056324231626</v>
      </c>
      <c r="U121" s="303">
        <v>806.49528850501474</v>
      </c>
      <c r="V121" s="303">
        <v>5984.2103439181483</v>
      </c>
      <c r="W121" s="303"/>
      <c r="X121" s="334"/>
      <c r="Y121" s="303">
        <v>0</v>
      </c>
      <c r="Z121" s="334">
        <v>0</v>
      </c>
      <c r="AA121" s="303">
        <v>0</v>
      </c>
      <c r="AB121" s="335">
        <v>0</v>
      </c>
      <c r="AC121" s="303">
        <v>0</v>
      </c>
      <c r="AD121" s="303">
        <v>0</v>
      </c>
      <c r="AE121" s="303">
        <v>0</v>
      </c>
      <c r="AF121" s="334">
        <v>0</v>
      </c>
      <c r="AG121" s="334"/>
      <c r="AH121" s="303">
        <f t="shared" si="14"/>
        <v>0</v>
      </c>
      <c r="AI121" s="369">
        <f t="shared" si="15"/>
        <v>5984.2103439181483</v>
      </c>
    </row>
    <row r="122" spans="1:35" s="282" customFormat="1" ht="18" customHeight="1" x14ac:dyDescent="0.2">
      <c r="A122" s="284" t="s">
        <v>789</v>
      </c>
      <c r="B122" s="310" t="s">
        <v>356</v>
      </c>
      <c r="C122" s="276" t="s">
        <v>357</v>
      </c>
      <c r="D122" s="273" t="s">
        <v>358</v>
      </c>
      <c r="E122" s="276" t="s">
        <v>359</v>
      </c>
      <c r="F122" s="275">
        <v>4</v>
      </c>
      <c r="G122" s="276" t="s">
        <v>241</v>
      </c>
      <c r="H122" s="276" t="s">
        <v>358</v>
      </c>
      <c r="I122" s="283" t="s">
        <v>822</v>
      </c>
      <c r="J122" s="278">
        <v>1</v>
      </c>
      <c r="K122" s="279">
        <v>0.52</v>
      </c>
      <c r="L122" s="280">
        <f t="shared" si="10"/>
        <v>0.52</v>
      </c>
      <c r="M122" s="281" t="s">
        <v>12</v>
      </c>
      <c r="N122" s="280">
        <f t="shared" si="11"/>
        <v>0</v>
      </c>
      <c r="O122" s="281" t="s">
        <v>12</v>
      </c>
      <c r="P122" s="280">
        <f t="shared" si="18"/>
        <v>0</v>
      </c>
      <c r="Q122" s="281" t="s">
        <v>76</v>
      </c>
      <c r="R122" s="280">
        <f t="shared" ref="R122:R129" si="19">IF(Q122="Y",L122,0)</f>
        <v>0.52</v>
      </c>
      <c r="S122" s="280">
        <f t="shared" si="13"/>
        <v>1.04</v>
      </c>
      <c r="T122" s="303">
        <v>7062.3338577200893</v>
      </c>
      <c r="U122" s="303">
        <v>838.75510004521539</v>
      </c>
      <c r="V122" s="303">
        <v>6223.5787576748735</v>
      </c>
      <c r="W122" s="303">
        <v>17.399999999999999</v>
      </c>
      <c r="X122" s="334">
        <v>45</v>
      </c>
      <c r="Y122" s="303">
        <v>6.8</v>
      </c>
      <c r="Z122" s="334">
        <v>1</v>
      </c>
      <c r="AA122" s="303">
        <v>0</v>
      </c>
      <c r="AB122" s="335">
        <v>0</v>
      </c>
      <c r="AC122" s="303">
        <v>0</v>
      </c>
      <c r="AD122" s="303">
        <v>0</v>
      </c>
      <c r="AE122" s="303">
        <v>0</v>
      </c>
      <c r="AF122" s="334">
        <v>0</v>
      </c>
      <c r="AG122" s="334">
        <v>46</v>
      </c>
      <c r="AH122" s="303">
        <f t="shared" si="14"/>
        <v>24.2</v>
      </c>
      <c r="AI122" s="369">
        <f t="shared" si="15"/>
        <v>6247.7787576748733</v>
      </c>
    </row>
    <row r="123" spans="1:35" s="282" customFormat="1" ht="18" customHeight="1" x14ac:dyDescent="0.2">
      <c r="A123" s="276" t="s">
        <v>789</v>
      </c>
      <c r="B123" s="310" t="s">
        <v>360</v>
      </c>
      <c r="C123" s="276" t="s">
        <v>361</v>
      </c>
      <c r="D123" s="273" t="s">
        <v>362</v>
      </c>
      <c r="E123" s="276" t="s">
        <v>363</v>
      </c>
      <c r="F123" s="275">
        <v>4</v>
      </c>
      <c r="G123" s="276" t="s">
        <v>241</v>
      </c>
      <c r="H123" s="276" t="s">
        <v>362</v>
      </c>
      <c r="I123" s="283" t="s">
        <v>823</v>
      </c>
      <c r="J123" s="278">
        <v>1</v>
      </c>
      <c r="K123" s="279">
        <v>0.35</v>
      </c>
      <c r="L123" s="280">
        <f t="shared" si="10"/>
        <v>0.35</v>
      </c>
      <c r="M123" s="281" t="s">
        <v>12</v>
      </c>
      <c r="N123" s="280">
        <f t="shared" si="11"/>
        <v>0</v>
      </c>
      <c r="O123" s="281" t="s">
        <v>12</v>
      </c>
      <c r="P123" s="280">
        <f t="shared" si="18"/>
        <v>0</v>
      </c>
      <c r="Q123" s="281" t="s">
        <v>76</v>
      </c>
      <c r="R123" s="280">
        <f t="shared" si="19"/>
        <v>0.35</v>
      </c>
      <c r="S123" s="280">
        <f t="shared" si="13"/>
        <v>0.7</v>
      </c>
      <c r="T123" s="303">
        <v>4753.4939426962137</v>
      </c>
      <c r="U123" s="303">
        <v>564.54670195351025</v>
      </c>
      <c r="V123" s="303">
        <v>4188.9472407427038</v>
      </c>
      <c r="W123" s="303">
        <v>32.83</v>
      </c>
      <c r="X123" s="334">
        <v>87</v>
      </c>
      <c r="Y123" s="303">
        <v>3.21</v>
      </c>
      <c r="Z123" s="334">
        <v>1</v>
      </c>
      <c r="AA123" s="303">
        <v>0</v>
      </c>
      <c r="AB123" s="335">
        <v>0</v>
      </c>
      <c r="AC123" s="303">
        <v>0</v>
      </c>
      <c r="AD123" s="303">
        <v>0</v>
      </c>
      <c r="AE123" s="303">
        <v>0</v>
      </c>
      <c r="AF123" s="334">
        <v>0</v>
      </c>
      <c r="AG123" s="334">
        <v>88</v>
      </c>
      <c r="AH123" s="303">
        <f t="shared" si="14"/>
        <v>36.04</v>
      </c>
      <c r="AI123" s="369">
        <f t="shared" si="15"/>
        <v>4224.9872407427038</v>
      </c>
    </row>
    <row r="124" spans="1:35" s="282" customFormat="1" ht="18" customHeight="1" x14ac:dyDescent="0.2">
      <c r="A124" s="276" t="s">
        <v>789</v>
      </c>
      <c r="B124" s="310" t="s">
        <v>274</v>
      </c>
      <c r="C124" s="276" t="s">
        <v>275</v>
      </c>
      <c r="D124" s="273" t="s">
        <v>276</v>
      </c>
      <c r="E124" s="276" t="s">
        <v>277</v>
      </c>
      <c r="F124" s="275">
        <v>3</v>
      </c>
      <c r="G124" s="276"/>
      <c r="H124" s="276" t="s">
        <v>276</v>
      </c>
      <c r="I124" s="284" t="s">
        <v>812</v>
      </c>
      <c r="J124" s="278">
        <v>1</v>
      </c>
      <c r="K124" s="279">
        <v>0.87</v>
      </c>
      <c r="L124" s="280">
        <f t="shared" si="10"/>
        <v>0.87</v>
      </c>
      <c r="M124" s="281" t="s">
        <v>12</v>
      </c>
      <c r="N124" s="280">
        <f t="shared" si="11"/>
        <v>0</v>
      </c>
      <c r="O124" s="281" t="s">
        <v>12</v>
      </c>
      <c r="P124" s="280">
        <f t="shared" si="18"/>
        <v>0</v>
      </c>
      <c r="Q124" s="281" t="s">
        <v>76</v>
      </c>
      <c r="R124" s="280">
        <f t="shared" si="19"/>
        <v>0.87</v>
      </c>
      <c r="S124" s="280">
        <f t="shared" si="13"/>
        <v>1.74</v>
      </c>
      <c r="T124" s="303">
        <v>11815.827800416302</v>
      </c>
      <c r="U124" s="303">
        <v>1403.3018019987258</v>
      </c>
      <c r="V124" s="303">
        <v>10412.525998417575</v>
      </c>
      <c r="W124" s="303">
        <v>0</v>
      </c>
      <c r="X124" s="334">
        <v>0</v>
      </c>
      <c r="Y124" s="303">
        <v>0</v>
      </c>
      <c r="Z124" s="334">
        <v>0</v>
      </c>
      <c r="AA124" s="303">
        <v>0</v>
      </c>
      <c r="AB124" s="335">
        <v>0</v>
      </c>
      <c r="AC124" s="303">
        <v>0</v>
      </c>
      <c r="AD124" s="303">
        <v>0</v>
      </c>
      <c r="AE124" s="303">
        <v>0</v>
      </c>
      <c r="AF124" s="334">
        <v>0</v>
      </c>
      <c r="AG124" s="334">
        <v>0</v>
      </c>
      <c r="AH124" s="303">
        <f t="shared" si="14"/>
        <v>0</v>
      </c>
      <c r="AI124" s="369">
        <f t="shared" si="15"/>
        <v>10412.525998417575</v>
      </c>
    </row>
    <row r="125" spans="1:35" s="282" customFormat="1" ht="18" customHeight="1" x14ac:dyDescent="0.2">
      <c r="A125" s="276" t="s">
        <v>789</v>
      </c>
      <c r="B125" s="310" t="s">
        <v>402</v>
      </c>
      <c r="C125" s="276" t="s">
        <v>403</v>
      </c>
      <c r="D125" s="273" t="s">
        <v>404</v>
      </c>
      <c r="E125" s="276" t="s">
        <v>700</v>
      </c>
      <c r="F125" s="275">
        <v>3</v>
      </c>
      <c r="G125" s="276" t="s">
        <v>241</v>
      </c>
      <c r="H125" s="276" t="s">
        <v>404</v>
      </c>
      <c r="I125" s="276" t="s">
        <v>829</v>
      </c>
      <c r="J125" s="278">
        <v>1</v>
      </c>
      <c r="K125" s="279">
        <v>0.87</v>
      </c>
      <c r="L125" s="280">
        <f t="shared" si="10"/>
        <v>0.87</v>
      </c>
      <c r="M125" s="281" t="s">
        <v>12</v>
      </c>
      <c r="N125" s="280">
        <f t="shared" si="11"/>
        <v>0</v>
      </c>
      <c r="O125" s="281" t="s">
        <v>12</v>
      </c>
      <c r="P125" s="280">
        <f t="shared" si="18"/>
        <v>0</v>
      </c>
      <c r="Q125" s="281" t="s">
        <v>76</v>
      </c>
      <c r="R125" s="280">
        <f t="shared" si="19"/>
        <v>0.87</v>
      </c>
      <c r="S125" s="280">
        <f t="shared" si="13"/>
        <v>1.74</v>
      </c>
      <c r="T125" s="303">
        <v>11815.827800416302</v>
      </c>
      <c r="U125" s="303">
        <v>1403.3018019987258</v>
      </c>
      <c r="V125" s="303">
        <v>10412.525998417575</v>
      </c>
      <c r="W125" s="303">
        <v>0</v>
      </c>
      <c r="X125" s="334">
        <v>0</v>
      </c>
      <c r="Y125" s="303">
        <v>0</v>
      </c>
      <c r="Z125" s="334">
        <v>0</v>
      </c>
      <c r="AA125" s="303">
        <v>0</v>
      </c>
      <c r="AB125" s="335">
        <v>0</v>
      </c>
      <c r="AC125" s="303">
        <v>0</v>
      </c>
      <c r="AD125" s="303">
        <v>0</v>
      </c>
      <c r="AE125" s="303">
        <v>0</v>
      </c>
      <c r="AF125" s="334">
        <v>0</v>
      </c>
      <c r="AG125" s="334">
        <v>0</v>
      </c>
      <c r="AH125" s="303">
        <f t="shared" si="14"/>
        <v>0</v>
      </c>
      <c r="AI125" s="369">
        <f t="shared" si="15"/>
        <v>10412.525998417575</v>
      </c>
    </row>
    <row r="126" spans="1:35" s="282" customFormat="1" ht="18" customHeight="1" x14ac:dyDescent="0.2">
      <c r="A126" s="284" t="s">
        <v>789</v>
      </c>
      <c r="B126" s="309" t="s">
        <v>446</v>
      </c>
      <c r="C126" s="276" t="s">
        <v>447</v>
      </c>
      <c r="D126" s="273" t="s">
        <v>701</v>
      </c>
      <c r="E126" s="276" t="s">
        <v>448</v>
      </c>
      <c r="F126" s="275">
        <v>1</v>
      </c>
      <c r="G126" s="276" t="s">
        <v>797</v>
      </c>
      <c r="H126" s="276" t="s">
        <v>702</v>
      </c>
      <c r="I126" s="283">
        <v>404420</v>
      </c>
      <c r="J126" s="278">
        <v>1</v>
      </c>
      <c r="K126" s="279">
        <v>1</v>
      </c>
      <c r="L126" s="280">
        <f t="shared" si="10"/>
        <v>1</v>
      </c>
      <c r="M126" s="281" t="s">
        <v>12</v>
      </c>
      <c r="N126" s="280">
        <f t="shared" si="11"/>
        <v>0</v>
      </c>
      <c r="O126" s="281" t="s">
        <v>12</v>
      </c>
      <c r="P126" s="280">
        <f t="shared" si="18"/>
        <v>0</v>
      </c>
      <c r="Q126" s="281" t="s">
        <v>12</v>
      </c>
      <c r="R126" s="280">
        <f t="shared" si="19"/>
        <v>0</v>
      </c>
      <c r="S126" s="280">
        <f t="shared" si="13"/>
        <v>1</v>
      </c>
      <c r="T126" s="303">
        <v>6790.7056324231626</v>
      </c>
      <c r="U126" s="303">
        <v>806.49528850501474</v>
      </c>
      <c r="V126" s="303">
        <v>5984.2103439181483</v>
      </c>
      <c r="W126" s="303">
        <v>8180.02</v>
      </c>
      <c r="X126" s="334">
        <v>16213</v>
      </c>
      <c r="Y126" s="303">
        <v>0</v>
      </c>
      <c r="Z126" s="334">
        <v>0</v>
      </c>
      <c r="AA126" s="303">
        <v>0</v>
      </c>
      <c r="AB126" s="335">
        <v>0</v>
      </c>
      <c r="AC126" s="303">
        <v>0</v>
      </c>
      <c r="AD126" s="303">
        <v>0</v>
      </c>
      <c r="AE126" s="303">
        <v>241.26</v>
      </c>
      <c r="AF126" s="334">
        <v>8935</v>
      </c>
      <c r="AG126" s="334">
        <v>25148</v>
      </c>
      <c r="AH126" s="303">
        <f t="shared" si="14"/>
        <v>8421.2800000000007</v>
      </c>
      <c r="AI126" s="369">
        <f t="shared" si="15"/>
        <v>14405.490343918149</v>
      </c>
    </row>
    <row r="127" spans="1:35" s="282" customFormat="1" ht="18" customHeight="1" x14ac:dyDescent="0.2">
      <c r="A127" s="284" t="s">
        <v>789</v>
      </c>
      <c r="B127" s="310" t="s">
        <v>278</v>
      </c>
      <c r="C127" s="276" t="s">
        <v>279</v>
      </c>
      <c r="D127" s="287" t="s">
        <v>280</v>
      </c>
      <c r="E127" s="276" t="s">
        <v>281</v>
      </c>
      <c r="F127" s="275">
        <v>3</v>
      </c>
      <c r="G127" s="276" t="s">
        <v>241</v>
      </c>
      <c r="H127" s="276" t="s">
        <v>282</v>
      </c>
      <c r="I127" s="276" t="s">
        <v>813</v>
      </c>
      <c r="J127" s="278">
        <v>2</v>
      </c>
      <c r="K127" s="279">
        <v>0.34</v>
      </c>
      <c r="L127" s="280">
        <f t="shared" si="10"/>
        <v>0.68</v>
      </c>
      <c r="M127" s="281" t="s">
        <v>12</v>
      </c>
      <c r="N127" s="280">
        <f t="shared" si="11"/>
        <v>0</v>
      </c>
      <c r="O127" s="281" t="s">
        <v>12</v>
      </c>
      <c r="P127" s="280">
        <f t="shared" si="18"/>
        <v>0</v>
      </c>
      <c r="Q127" s="281" t="s">
        <v>12</v>
      </c>
      <c r="R127" s="280">
        <f t="shared" si="19"/>
        <v>0</v>
      </c>
      <c r="S127" s="280">
        <f t="shared" si="13"/>
        <v>0.68</v>
      </c>
      <c r="T127" s="303">
        <v>4617.6798300477512</v>
      </c>
      <c r="U127" s="303">
        <v>548.41679618341004</v>
      </c>
      <c r="V127" s="303">
        <v>4069.2630338643412</v>
      </c>
      <c r="W127" s="303">
        <v>3150.88</v>
      </c>
      <c r="X127" s="334">
        <v>8101</v>
      </c>
      <c r="Y127" s="303">
        <v>12.64</v>
      </c>
      <c r="Z127" s="334">
        <v>3</v>
      </c>
      <c r="AA127" s="303">
        <v>0</v>
      </c>
      <c r="AB127" s="335">
        <v>0</v>
      </c>
      <c r="AC127" s="303">
        <v>0</v>
      </c>
      <c r="AD127" s="303">
        <v>0</v>
      </c>
      <c r="AE127" s="303">
        <v>0</v>
      </c>
      <c r="AF127" s="334">
        <v>0</v>
      </c>
      <c r="AG127" s="334">
        <v>8104</v>
      </c>
      <c r="AH127" s="303">
        <f t="shared" si="14"/>
        <v>3163.52</v>
      </c>
      <c r="AI127" s="369">
        <f t="shared" si="15"/>
        <v>7232.7830338643416</v>
      </c>
    </row>
    <row r="128" spans="1:35" s="282" customFormat="1" ht="18" customHeight="1" x14ac:dyDescent="0.2">
      <c r="A128" s="276" t="s">
        <v>789</v>
      </c>
      <c r="B128" s="310" t="s">
        <v>424</v>
      </c>
      <c r="C128" s="276" t="s">
        <v>279</v>
      </c>
      <c r="D128" s="273" t="s">
        <v>280</v>
      </c>
      <c r="E128" s="276" t="s">
        <v>281</v>
      </c>
      <c r="F128" s="275">
        <v>3</v>
      </c>
      <c r="G128" s="276" t="s">
        <v>241</v>
      </c>
      <c r="H128" s="276" t="s">
        <v>425</v>
      </c>
      <c r="I128" s="276" t="s">
        <v>830</v>
      </c>
      <c r="J128" s="278">
        <v>2</v>
      </c>
      <c r="K128" s="279">
        <v>0.33</v>
      </c>
      <c r="L128" s="280">
        <f t="shared" si="10"/>
        <v>0.66</v>
      </c>
      <c r="M128" s="281" t="s">
        <v>12</v>
      </c>
      <c r="N128" s="280">
        <f t="shared" si="11"/>
        <v>0</v>
      </c>
      <c r="O128" s="281" t="s">
        <v>12</v>
      </c>
      <c r="P128" s="280">
        <f t="shared" si="18"/>
        <v>0</v>
      </c>
      <c r="Q128" s="281" t="s">
        <v>12</v>
      </c>
      <c r="R128" s="280">
        <f t="shared" si="19"/>
        <v>0</v>
      </c>
      <c r="S128" s="280">
        <f t="shared" si="13"/>
        <v>0.66</v>
      </c>
      <c r="T128" s="303">
        <v>4481.8657173992879</v>
      </c>
      <c r="U128" s="303">
        <v>532.28689041330972</v>
      </c>
      <c r="V128" s="303">
        <v>3949.5788269859781</v>
      </c>
      <c r="W128" s="303">
        <v>927.72</v>
      </c>
      <c r="X128" s="334">
        <v>2715</v>
      </c>
      <c r="Y128" s="303">
        <v>0</v>
      </c>
      <c r="Z128" s="334">
        <v>0</v>
      </c>
      <c r="AA128" s="303">
        <v>0</v>
      </c>
      <c r="AB128" s="335">
        <v>0</v>
      </c>
      <c r="AC128" s="303">
        <v>0</v>
      </c>
      <c r="AD128" s="303">
        <v>0</v>
      </c>
      <c r="AE128" s="303">
        <v>0</v>
      </c>
      <c r="AF128" s="334">
        <v>0</v>
      </c>
      <c r="AG128" s="334">
        <v>2715</v>
      </c>
      <c r="AH128" s="303">
        <f t="shared" si="14"/>
        <v>927.72</v>
      </c>
      <c r="AI128" s="369">
        <f t="shared" si="15"/>
        <v>4877.2988269859779</v>
      </c>
    </row>
    <row r="129" spans="1:35" s="282" customFormat="1" ht="18" customHeight="1" x14ac:dyDescent="0.2">
      <c r="A129" s="276" t="s">
        <v>789</v>
      </c>
      <c r="B129" s="310" t="s">
        <v>472</v>
      </c>
      <c r="C129" s="276" t="s">
        <v>279</v>
      </c>
      <c r="D129" s="273" t="s">
        <v>280</v>
      </c>
      <c r="E129" s="276" t="s">
        <v>281</v>
      </c>
      <c r="F129" s="275">
        <v>3</v>
      </c>
      <c r="G129" s="276" t="s">
        <v>241</v>
      </c>
      <c r="H129" s="276" t="s">
        <v>280</v>
      </c>
      <c r="I129" s="276" t="s">
        <v>813</v>
      </c>
      <c r="J129" s="278">
        <v>2</v>
      </c>
      <c r="K129" s="279">
        <v>0.33</v>
      </c>
      <c r="L129" s="280">
        <f t="shared" si="10"/>
        <v>0.66</v>
      </c>
      <c r="M129" s="281" t="s">
        <v>12</v>
      </c>
      <c r="N129" s="280">
        <f t="shared" si="11"/>
        <v>0</v>
      </c>
      <c r="O129" s="281" t="s">
        <v>12</v>
      </c>
      <c r="P129" s="280">
        <f t="shared" si="18"/>
        <v>0</v>
      </c>
      <c r="Q129" s="281" t="s">
        <v>12</v>
      </c>
      <c r="R129" s="280">
        <f t="shared" si="19"/>
        <v>0</v>
      </c>
      <c r="S129" s="280">
        <f t="shared" si="13"/>
        <v>0.66</v>
      </c>
      <c r="T129" s="303">
        <v>4481.8657173992879</v>
      </c>
      <c r="U129" s="303">
        <v>532.28689041330972</v>
      </c>
      <c r="V129" s="303">
        <v>3949.5788269859781</v>
      </c>
      <c r="W129" s="303">
        <v>0</v>
      </c>
      <c r="X129" s="334">
        <v>0</v>
      </c>
      <c r="Y129" s="303">
        <v>0</v>
      </c>
      <c r="Z129" s="334">
        <v>0</v>
      </c>
      <c r="AA129" s="303">
        <v>0</v>
      </c>
      <c r="AB129" s="335">
        <v>0</v>
      </c>
      <c r="AC129" s="303">
        <v>0</v>
      </c>
      <c r="AD129" s="303">
        <v>0</v>
      </c>
      <c r="AE129" s="303">
        <v>0</v>
      </c>
      <c r="AF129" s="334">
        <v>0</v>
      </c>
      <c r="AG129" s="334">
        <v>0</v>
      </c>
      <c r="AH129" s="303">
        <f t="shared" si="14"/>
        <v>0</v>
      </c>
      <c r="AI129" s="369">
        <f t="shared" si="15"/>
        <v>3949.5788269859781</v>
      </c>
    </row>
    <row r="130" spans="1:35" s="282" customFormat="1" ht="18" customHeight="1" x14ac:dyDescent="0.2">
      <c r="A130" s="276" t="s">
        <v>789</v>
      </c>
      <c r="B130" s="310" t="s">
        <v>278</v>
      </c>
      <c r="C130" s="276" t="s">
        <v>284</v>
      </c>
      <c r="D130" s="273" t="s">
        <v>280</v>
      </c>
      <c r="E130" s="276" t="s">
        <v>281</v>
      </c>
      <c r="F130" s="275">
        <v>3</v>
      </c>
      <c r="G130" s="276" t="s">
        <v>241</v>
      </c>
      <c r="H130" s="276" t="s">
        <v>282</v>
      </c>
      <c r="I130" s="276" t="s">
        <v>813</v>
      </c>
      <c r="J130" s="278">
        <v>0</v>
      </c>
      <c r="K130" s="279">
        <v>1</v>
      </c>
      <c r="L130" s="280">
        <f t="shared" ref="L130:L193" si="20">J130*K130</f>
        <v>0</v>
      </c>
      <c r="M130" s="281" t="s">
        <v>12</v>
      </c>
      <c r="N130" s="280">
        <f t="shared" ref="N130:N193" si="21">IF(M130="Y",L130,0)</f>
        <v>0</v>
      </c>
      <c r="O130" s="281" t="s">
        <v>12</v>
      </c>
      <c r="P130" s="280">
        <f t="shared" si="18"/>
        <v>0</v>
      </c>
      <c r="Q130" s="281" t="s">
        <v>1190</v>
      </c>
      <c r="R130" s="280">
        <v>2</v>
      </c>
      <c r="S130" s="280">
        <f t="shared" ref="S130:S193" si="22">L130+N130+P130+R130</f>
        <v>2</v>
      </c>
      <c r="T130" s="303">
        <v>13581.411264846325</v>
      </c>
      <c r="U130" s="303">
        <v>1612.9905770100295</v>
      </c>
      <c r="V130" s="303">
        <v>11968.420687836297</v>
      </c>
      <c r="W130" s="303"/>
      <c r="X130" s="334"/>
      <c r="Y130" s="303"/>
      <c r="Z130" s="334"/>
      <c r="AA130" s="303">
        <v>0</v>
      </c>
      <c r="AB130" s="335">
        <v>0</v>
      </c>
      <c r="AC130" s="303">
        <v>0</v>
      </c>
      <c r="AD130" s="303">
        <v>0</v>
      </c>
      <c r="AE130" s="303">
        <v>0</v>
      </c>
      <c r="AF130" s="334">
        <v>0</v>
      </c>
      <c r="AG130" s="334"/>
      <c r="AH130" s="303">
        <f t="shared" ref="AH130:AH193" si="23">AE130+AD130+AC130+AA130+Y130+W130</f>
        <v>0</v>
      </c>
      <c r="AI130" s="369">
        <f t="shared" ref="AI130:AI193" si="24">AH130+V130</f>
        <v>11968.420687836297</v>
      </c>
    </row>
    <row r="131" spans="1:35" s="282" customFormat="1" ht="18" customHeight="1" x14ac:dyDescent="0.2">
      <c r="A131" s="284" t="s">
        <v>789</v>
      </c>
      <c r="B131" s="310" t="s">
        <v>703</v>
      </c>
      <c r="C131" s="276" t="s">
        <v>285</v>
      </c>
      <c r="D131" s="273" t="s">
        <v>280</v>
      </c>
      <c r="E131" s="276" t="s">
        <v>281</v>
      </c>
      <c r="F131" s="275">
        <v>3</v>
      </c>
      <c r="G131" s="276" t="s">
        <v>241</v>
      </c>
      <c r="H131" s="276" t="s">
        <v>282</v>
      </c>
      <c r="I131" s="276" t="s">
        <v>806</v>
      </c>
      <c r="J131" s="278">
        <v>0</v>
      </c>
      <c r="K131" s="279">
        <v>1</v>
      </c>
      <c r="L131" s="280">
        <f t="shared" si="20"/>
        <v>0</v>
      </c>
      <c r="M131" s="281" t="s">
        <v>12</v>
      </c>
      <c r="N131" s="280">
        <f t="shared" si="21"/>
        <v>0</v>
      </c>
      <c r="O131" s="281" t="s">
        <v>12</v>
      </c>
      <c r="P131" s="280">
        <f t="shared" si="18"/>
        <v>0</v>
      </c>
      <c r="Q131" s="281" t="s">
        <v>1190</v>
      </c>
      <c r="R131" s="280">
        <v>2</v>
      </c>
      <c r="S131" s="280">
        <f t="shared" si="22"/>
        <v>2</v>
      </c>
      <c r="T131" s="303">
        <v>13581.411264846325</v>
      </c>
      <c r="U131" s="303">
        <v>1612.9905770100295</v>
      </c>
      <c r="V131" s="303">
        <v>11968.420687836297</v>
      </c>
      <c r="W131" s="303">
        <v>3.85</v>
      </c>
      <c r="X131" s="334">
        <v>2</v>
      </c>
      <c r="Y131" s="303">
        <v>0</v>
      </c>
      <c r="Z131" s="334">
        <v>0</v>
      </c>
      <c r="AA131" s="303">
        <v>0</v>
      </c>
      <c r="AB131" s="335">
        <v>0</v>
      </c>
      <c r="AC131" s="303">
        <v>0</v>
      </c>
      <c r="AD131" s="303">
        <v>0</v>
      </c>
      <c r="AE131" s="303">
        <v>0</v>
      </c>
      <c r="AF131" s="334">
        <v>0</v>
      </c>
      <c r="AG131" s="334">
        <v>2</v>
      </c>
      <c r="AH131" s="303">
        <f t="shared" si="23"/>
        <v>3.85</v>
      </c>
      <c r="AI131" s="369">
        <f t="shared" si="24"/>
        <v>11972.270687836297</v>
      </c>
    </row>
    <row r="132" spans="1:35" s="282" customFormat="1" ht="18" customHeight="1" x14ac:dyDescent="0.2">
      <c r="A132" s="276" t="s">
        <v>789</v>
      </c>
      <c r="B132" s="309" t="s">
        <v>325</v>
      </c>
      <c r="C132" s="276" t="s">
        <v>326</v>
      </c>
      <c r="D132" s="273" t="s">
        <v>327</v>
      </c>
      <c r="E132" s="276" t="s">
        <v>328</v>
      </c>
      <c r="F132" s="275">
        <v>1</v>
      </c>
      <c r="G132" s="276" t="s">
        <v>797</v>
      </c>
      <c r="H132" s="276" t="s">
        <v>329</v>
      </c>
      <c r="I132" s="276">
        <v>403500</v>
      </c>
      <c r="J132" s="278">
        <v>2</v>
      </c>
      <c r="K132" s="279">
        <v>0.5</v>
      </c>
      <c r="L132" s="280">
        <f t="shared" si="20"/>
        <v>1</v>
      </c>
      <c r="M132" s="281" t="s">
        <v>12</v>
      </c>
      <c r="N132" s="280">
        <f t="shared" si="21"/>
        <v>0</v>
      </c>
      <c r="O132" s="281" t="s">
        <v>12</v>
      </c>
      <c r="P132" s="280">
        <f t="shared" si="18"/>
        <v>0</v>
      </c>
      <c r="Q132" s="281" t="s">
        <v>12</v>
      </c>
      <c r="R132" s="280">
        <f t="shared" ref="R132:R138" si="25">IF(Q132="Y",L132,0)</f>
        <v>0</v>
      </c>
      <c r="S132" s="280">
        <f t="shared" si="22"/>
        <v>1</v>
      </c>
      <c r="T132" s="303">
        <v>6790.7056324231626</v>
      </c>
      <c r="U132" s="303">
        <v>806.49528850501474</v>
      </c>
      <c r="V132" s="303">
        <v>5984.2103439181483</v>
      </c>
      <c r="W132" s="303">
        <v>397.35</v>
      </c>
      <c r="X132" s="334">
        <v>972</v>
      </c>
      <c r="Y132" s="303">
        <v>22.65</v>
      </c>
      <c r="Z132" s="334">
        <v>3</v>
      </c>
      <c r="AA132" s="303">
        <v>0</v>
      </c>
      <c r="AB132" s="335">
        <v>0</v>
      </c>
      <c r="AC132" s="303">
        <v>4.03</v>
      </c>
      <c r="AD132" s="303">
        <v>2.58</v>
      </c>
      <c r="AE132" s="303">
        <v>0</v>
      </c>
      <c r="AF132" s="334">
        <v>0</v>
      </c>
      <c r="AG132" s="334">
        <v>975</v>
      </c>
      <c r="AH132" s="303">
        <f t="shared" si="23"/>
        <v>426.61</v>
      </c>
      <c r="AI132" s="369">
        <f t="shared" si="24"/>
        <v>6410.820343918148</v>
      </c>
    </row>
    <row r="133" spans="1:35" s="282" customFormat="1" ht="18" customHeight="1" x14ac:dyDescent="0.2">
      <c r="A133" s="276" t="s">
        <v>789</v>
      </c>
      <c r="B133" s="310" t="s">
        <v>459</v>
      </c>
      <c r="C133" s="276" t="s">
        <v>326</v>
      </c>
      <c r="D133" s="273" t="s">
        <v>327</v>
      </c>
      <c r="E133" s="276" t="s">
        <v>328</v>
      </c>
      <c r="F133" s="275">
        <v>1</v>
      </c>
      <c r="G133" s="276" t="s">
        <v>241</v>
      </c>
      <c r="H133" s="276" t="s">
        <v>460</v>
      </c>
      <c r="I133" s="283">
        <v>406550</v>
      </c>
      <c r="J133" s="278">
        <v>2</v>
      </c>
      <c r="K133" s="279">
        <v>0.5</v>
      </c>
      <c r="L133" s="280">
        <f t="shared" si="20"/>
        <v>1</v>
      </c>
      <c r="M133" s="281" t="s">
        <v>12</v>
      </c>
      <c r="N133" s="280">
        <f t="shared" si="21"/>
        <v>0</v>
      </c>
      <c r="O133" s="281" t="s">
        <v>12</v>
      </c>
      <c r="P133" s="280">
        <f t="shared" si="18"/>
        <v>0</v>
      </c>
      <c r="Q133" s="281" t="s">
        <v>12</v>
      </c>
      <c r="R133" s="280">
        <f t="shared" si="25"/>
        <v>0</v>
      </c>
      <c r="S133" s="280">
        <f t="shared" si="22"/>
        <v>1</v>
      </c>
      <c r="T133" s="303">
        <v>6790.7056324231626</v>
      </c>
      <c r="U133" s="303">
        <v>806.49528850501474</v>
      </c>
      <c r="V133" s="303">
        <v>5984.2103439181483</v>
      </c>
      <c r="W133" s="303">
        <v>38.119999999999997</v>
      </c>
      <c r="X133" s="334">
        <v>58</v>
      </c>
      <c r="Y133" s="303">
        <v>0</v>
      </c>
      <c r="Z133" s="334">
        <v>0</v>
      </c>
      <c r="AA133" s="303">
        <v>0</v>
      </c>
      <c r="AB133" s="335">
        <v>0</v>
      </c>
      <c r="AC133" s="303">
        <v>5.47</v>
      </c>
      <c r="AD133" s="303">
        <v>0</v>
      </c>
      <c r="AE133" s="303">
        <v>0</v>
      </c>
      <c r="AF133" s="334">
        <v>0</v>
      </c>
      <c r="AG133" s="334">
        <v>58</v>
      </c>
      <c r="AH133" s="303">
        <f t="shared" si="23"/>
        <v>43.589999999999996</v>
      </c>
      <c r="AI133" s="369">
        <f t="shared" si="24"/>
        <v>6027.8003439181484</v>
      </c>
    </row>
    <row r="134" spans="1:35" s="282" customFormat="1" ht="18" customHeight="1" x14ac:dyDescent="0.2">
      <c r="A134" s="284" t="s">
        <v>789</v>
      </c>
      <c r="B134" s="310" t="s">
        <v>397</v>
      </c>
      <c r="C134" s="276" t="s">
        <v>400</v>
      </c>
      <c r="D134" s="273" t="s">
        <v>327</v>
      </c>
      <c r="E134" s="276" t="s">
        <v>328</v>
      </c>
      <c r="F134" s="275">
        <v>1</v>
      </c>
      <c r="G134" s="276" t="s">
        <v>241</v>
      </c>
      <c r="H134" s="276" t="s">
        <v>399</v>
      </c>
      <c r="I134" s="276" t="s">
        <v>828</v>
      </c>
      <c r="J134" s="278">
        <v>2</v>
      </c>
      <c r="K134" s="279">
        <v>1</v>
      </c>
      <c r="L134" s="280">
        <f t="shared" si="20"/>
        <v>2</v>
      </c>
      <c r="M134" s="281" t="s">
        <v>12</v>
      </c>
      <c r="N134" s="280">
        <f t="shared" si="21"/>
        <v>0</v>
      </c>
      <c r="O134" s="281" t="s">
        <v>12</v>
      </c>
      <c r="P134" s="280">
        <f t="shared" si="18"/>
        <v>0</v>
      </c>
      <c r="Q134" s="281" t="s">
        <v>12</v>
      </c>
      <c r="R134" s="280">
        <f t="shared" si="25"/>
        <v>0</v>
      </c>
      <c r="S134" s="280">
        <f t="shared" si="22"/>
        <v>2</v>
      </c>
      <c r="T134" s="303">
        <v>13581.411264846325</v>
      </c>
      <c r="U134" s="303">
        <v>1612.9905770100295</v>
      </c>
      <c r="V134" s="303">
        <v>11968.420687836297</v>
      </c>
      <c r="W134" s="303">
        <v>1546.96</v>
      </c>
      <c r="X134" s="334">
        <v>3944</v>
      </c>
      <c r="Y134" s="303">
        <v>2.83</v>
      </c>
      <c r="Z134" s="334">
        <v>1</v>
      </c>
      <c r="AA134" s="303">
        <v>0</v>
      </c>
      <c r="AB134" s="335">
        <v>0</v>
      </c>
      <c r="AC134" s="303">
        <v>3.6</v>
      </c>
      <c r="AD134" s="303">
        <v>0</v>
      </c>
      <c r="AE134" s="303">
        <v>0</v>
      </c>
      <c r="AF134" s="334">
        <v>0</v>
      </c>
      <c r="AG134" s="334">
        <v>3945</v>
      </c>
      <c r="AH134" s="303">
        <f t="shared" si="23"/>
        <v>1553.39</v>
      </c>
      <c r="AI134" s="369">
        <f t="shared" si="24"/>
        <v>13521.810687836296</v>
      </c>
    </row>
    <row r="135" spans="1:35" s="282" customFormat="1" ht="18" customHeight="1" x14ac:dyDescent="0.2">
      <c r="A135" s="276" t="s">
        <v>789</v>
      </c>
      <c r="B135" s="310" t="s">
        <v>708</v>
      </c>
      <c r="C135" s="276" t="s">
        <v>398</v>
      </c>
      <c r="D135" s="273" t="s">
        <v>327</v>
      </c>
      <c r="E135" s="276" t="s">
        <v>328</v>
      </c>
      <c r="F135" s="275">
        <v>1</v>
      </c>
      <c r="G135" s="276" t="s">
        <v>241</v>
      </c>
      <c r="H135" s="276" t="s">
        <v>399</v>
      </c>
      <c r="I135" s="276" t="s">
        <v>807</v>
      </c>
      <c r="J135" s="278">
        <v>2</v>
      </c>
      <c r="K135" s="279">
        <v>1</v>
      </c>
      <c r="L135" s="280">
        <f t="shared" si="20"/>
        <v>2</v>
      </c>
      <c r="M135" s="281" t="s">
        <v>12</v>
      </c>
      <c r="N135" s="280">
        <f t="shared" si="21"/>
        <v>0</v>
      </c>
      <c r="O135" s="281" t="s">
        <v>12</v>
      </c>
      <c r="P135" s="280">
        <f t="shared" si="18"/>
        <v>0</v>
      </c>
      <c r="Q135" s="281" t="s">
        <v>12</v>
      </c>
      <c r="R135" s="280">
        <f t="shared" si="25"/>
        <v>0</v>
      </c>
      <c r="S135" s="280">
        <f t="shared" si="22"/>
        <v>2</v>
      </c>
      <c r="T135" s="303">
        <v>13581.411264846325</v>
      </c>
      <c r="U135" s="303">
        <v>1612.9905770100295</v>
      </c>
      <c r="V135" s="303">
        <v>11968.420687836297</v>
      </c>
      <c r="W135" s="303">
        <v>1.87</v>
      </c>
      <c r="X135" s="334">
        <v>5</v>
      </c>
      <c r="Y135" s="303">
        <v>0</v>
      </c>
      <c r="Z135" s="334">
        <v>0</v>
      </c>
      <c r="AA135" s="303">
        <v>0</v>
      </c>
      <c r="AB135" s="335">
        <v>0</v>
      </c>
      <c r="AC135" s="303">
        <v>0</v>
      </c>
      <c r="AD135" s="303">
        <v>0</v>
      </c>
      <c r="AE135" s="303">
        <v>0</v>
      </c>
      <c r="AF135" s="334">
        <v>0</v>
      </c>
      <c r="AG135" s="334">
        <v>5</v>
      </c>
      <c r="AH135" s="303">
        <f t="shared" si="23"/>
        <v>1.87</v>
      </c>
      <c r="AI135" s="369">
        <f t="shared" si="24"/>
        <v>11970.290687836297</v>
      </c>
    </row>
    <row r="136" spans="1:35" s="282" customFormat="1" ht="18" customHeight="1" x14ac:dyDescent="0.2">
      <c r="A136" s="276" t="s">
        <v>789</v>
      </c>
      <c r="B136" s="310" t="s">
        <v>340</v>
      </c>
      <c r="C136" s="276" t="s">
        <v>341</v>
      </c>
      <c r="D136" s="273" t="s">
        <v>342</v>
      </c>
      <c r="E136" s="276" t="s">
        <v>343</v>
      </c>
      <c r="F136" s="275">
        <v>1</v>
      </c>
      <c r="G136" s="276" t="s">
        <v>241</v>
      </c>
      <c r="H136" s="276" t="s">
        <v>342</v>
      </c>
      <c r="I136" s="283" t="s">
        <v>818</v>
      </c>
      <c r="J136" s="278">
        <v>1</v>
      </c>
      <c r="K136" s="279">
        <v>0.87</v>
      </c>
      <c r="L136" s="280">
        <f t="shared" si="20"/>
        <v>0.87</v>
      </c>
      <c r="M136" s="281" t="s">
        <v>12</v>
      </c>
      <c r="N136" s="280">
        <f t="shared" si="21"/>
        <v>0</v>
      </c>
      <c r="O136" s="281" t="s">
        <v>12</v>
      </c>
      <c r="P136" s="280">
        <f t="shared" si="18"/>
        <v>0</v>
      </c>
      <c r="Q136" s="281" t="s">
        <v>76</v>
      </c>
      <c r="R136" s="280">
        <f t="shared" si="25"/>
        <v>0.87</v>
      </c>
      <c r="S136" s="280">
        <f t="shared" si="22"/>
        <v>1.74</v>
      </c>
      <c r="T136" s="303">
        <v>11815.827800416302</v>
      </c>
      <c r="U136" s="303">
        <v>1403.3018019987258</v>
      </c>
      <c r="V136" s="303">
        <v>10412.525998417575</v>
      </c>
      <c r="W136" s="303">
        <v>9.61</v>
      </c>
      <c r="X136" s="334">
        <v>9</v>
      </c>
      <c r="Y136" s="303">
        <v>0</v>
      </c>
      <c r="Z136" s="334">
        <v>0</v>
      </c>
      <c r="AA136" s="303">
        <v>0</v>
      </c>
      <c r="AB136" s="335">
        <v>0</v>
      </c>
      <c r="AC136" s="303">
        <v>0</v>
      </c>
      <c r="AD136" s="303">
        <v>0</v>
      </c>
      <c r="AE136" s="303">
        <v>0</v>
      </c>
      <c r="AF136" s="334">
        <v>0</v>
      </c>
      <c r="AG136" s="334">
        <v>9</v>
      </c>
      <c r="AH136" s="303">
        <f t="shared" si="23"/>
        <v>9.61</v>
      </c>
      <c r="AI136" s="369">
        <f t="shared" si="24"/>
        <v>10422.135998417576</v>
      </c>
    </row>
    <row r="137" spans="1:35" s="282" customFormat="1" ht="18" customHeight="1" x14ac:dyDescent="0.2">
      <c r="A137" s="284" t="s">
        <v>789</v>
      </c>
      <c r="B137" s="310" t="s">
        <v>438</v>
      </c>
      <c r="C137" s="276" t="s">
        <v>439</v>
      </c>
      <c r="D137" s="273" t="s">
        <v>440</v>
      </c>
      <c r="E137" s="276" t="s">
        <v>441</v>
      </c>
      <c r="F137" s="275">
        <v>3</v>
      </c>
      <c r="G137" s="276" t="s">
        <v>241</v>
      </c>
      <c r="H137" s="276" t="s">
        <v>442</v>
      </c>
      <c r="I137" s="283" t="s">
        <v>832</v>
      </c>
      <c r="J137" s="278">
        <v>2</v>
      </c>
      <c r="K137" s="279">
        <v>0.8</v>
      </c>
      <c r="L137" s="280">
        <f t="shared" si="20"/>
        <v>1.6</v>
      </c>
      <c r="M137" s="281" t="s">
        <v>12</v>
      </c>
      <c r="N137" s="280">
        <f t="shared" si="21"/>
        <v>0</v>
      </c>
      <c r="O137" s="281" t="s">
        <v>12</v>
      </c>
      <c r="P137" s="280">
        <f t="shared" si="18"/>
        <v>0</v>
      </c>
      <c r="Q137" s="281" t="s">
        <v>12</v>
      </c>
      <c r="R137" s="280">
        <f t="shared" si="25"/>
        <v>0</v>
      </c>
      <c r="S137" s="280">
        <f t="shared" si="22"/>
        <v>1.6</v>
      </c>
      <c r="T137" s="303">
        <v>10865.129011877061</v>
      </c>
      <c r="U137" s="303">
        <v>1290.3924616080237</v>
      </c>
      <c r="V137" s="303">
        <v>9574.7365502690373</v>
      </c>
      <c r="W137" s="303">
        <v>5994.79</v>
      </c>
      <c r="X137" s="334">
        <v>15927</v>
      </c>
      <c r="Y137" s="303">
        <v>64.53</v>
      </c>
      <c r="Z137" s="334">
        <v>19</v>
      </c>
      <c r="AA137" s="303">
        <v>0</v>
      </c>
      <c r="AB137" s="335">
        <v>0</v>
      </c>
      <c r="AC137" s="303">
        <v>49.1</v>
      </c>
      <c r="AD137" s="303">
        <v>0</v>
      </c>
      <c r="AE137" s="303">
        <v>0</v>
      </c>
      <c r="AF137" s="334">
        <v>0</v>
      </c>
      <c r="AG137" s="334">
        <v>15946</v>
      </c>
      <c r="AH137" s="303">
        <f t="shared" si="23"/>
        <v>6108.42</v>
      </c>
      <c r="AI137" s="369">
        <f t="shared" si="24"/>
        <v>15683.156550269037</v>
      </c>
    </row>
    <row r="138" spans="1:35" s="282" customFormat="1" ht="18" customHeight="1" x14ac:dyDescent="0.2">
      <c r="A138" s="276" t="s">
        <v>789</v>
      </c>
      <c r="B138" s="310" t="s">
        <v>470</v>
      </c>
      <c r="C138" s="276" t="s">
        <v>439</v>
      </c>
      <c r="D138" s="273" t="s">
        <v>440</v>
      </c>
      <c r="E138" s="276" t="s">
        <v>441</v>
      </c>
      <c r="F138" s="275">
        <v>3</v>
      </c>
      <c r="G138" s="276" t="s">
        <v>241</v>
      </c>
      <c r="H138" s="276" t="s">
        <v>471</v>
      </c>
      <c r="I138" s="283" t="s">
        <v>813</v>
      </c>
      <c r="J138" s="278">
        <v>2</v>
      </c>
      <c r="K138" s="279">
        <v>0.2</v>
      </c>
      <c r="L138" s="280">
        <f t="shared" si="20"/>
        <v>0.4</v>
      </c>
      <c r="M138" s="281" t="s">
        <v>12</v>
      </c>
      <c r="N138" s="280">
        <f t="shared" si="21"/>
        <v>0</v>
      </c>
      <c r="O138" s="281" t="s">
        <v>12</v>
      </c>
      <c r="P138" s="280">
        <f t="shared" si="18"/>
        <v>0</v>
      </c>
      <c r="Q138" s="281" t="s">
        <v>12</v>
      </c>
      <c r="R138" s="280">
        <f t="shared" si="25"/>
        <v>0</v>
      </c>
      <c r="S138" s="280">
        <f t="shared" si="22"/>
        <v>0.4</v>
      </c>
      <c r="T138" s="303">
        <v>2716.2822529692653</v>
      </c>
      <c r="U138" s="303">
        <v>322.59811540200593</v>
      </c>
      <c r="V138" s="303">
        <v>2393.6841375672593</v>
      </c>
      <c r="W138" s="303">
        <v>1678.11</v>
      </c>
      <c r="X138" s="334">
        <v>4891</v>
      </c>
      <c r="Y138" s="303">
        <v>0</v>
      </c>
      <c r="Z138" s="334">
        <v>0</v>
      </c>
      <c r="AA138" s="303">
        <v>0</v>
      </c>
      <c r="AB138" s="335">
        <v>0</v>
      </c>
      <c r="AC138" s="303">
        <v>0</v>
      </c>
      <c r="AD138" s="303">
        <v>0</v>
      </c>
      <c r="AE138" s="303">
        <v>0</v>
      </c>
      <c r="AF138" s="334">
        <v>0</v>
      </c>
      <c r="AG138" s="334">
        <v>4891</v>
      </c>
      <c r="AH138" s="303">
        <f t="shared" si="23"/>
        <v>1678.11</v>
      </c>
      <c r="AI138" s="369">
        <f t="shared" si="24"/>
        <v>4071.794137567259</v>
      </c>
    </row>
    <row r="139" spans="1:35" s="282" customFormat="1" ht="18" customHeight="1" x14ac:dyDescent="0.2">
      <c r="A139" s="276" t="s">
        <v>789</v>
      </c>
      <c r="B139" s="310" t="s">
        <v>438</v>
      </c>
      <c r="C139" s="276" t="s">
        <v>444</v>
      </c>
      <c r="D139" s="273" t="s">
        <v>440</v>
      </c>
      <c r="E139" s="276" t="s">
        <v>441</v>
      </c>
      <c r="F139" s="275">
        <v>3</v>
      </c>
      <c r="G139" s="276" t="s">
        <v>241</v>
      </c>
      <c r="H139" s="276" t="s">
        <v>442</v>
      </c>
      <c r="I139" s="283" t="s">
        <v>832</v>
      </c>
      <c r="J139" s="278">
        <v>0</v>
      </c>
      <c r="K139" s="279">
        <v>0.8</v>
      </c>
      <c r="L139" s="280">
        <f t="shared" si="20"/>
        <v>0</v>
      </c>
      <c r="M139" s="281" t="s">
        <v>12</v>
      </c>
      <c r="N139" s="280">
        <f t="shared" si="21"/>
        <v>0</v>
      </c>
      <c r="O139" s="281" t="s">
        <v>12</v>
      </c>
      <c r="P139" s="280">
        <f t="shared" si="18"/>
        <v>0</v>
      </c>
      <c r="Q139" s="281" t="s">
        <v>1190</v>
      </c>
      <c r="R139" s="280">
        <v>1.6</v>
      </c>
      <c r="S139" s="280">
        <f t="shared" si="22"/>
        <v>1.6</v>
      </c>
      <c r="T139" s="303">
        <v>10865.129011877061</v>
      </c>
      <c r="U139" s="303">
        <v>1290.3924616080237</v>
      </c>
      <c r="V139" s="303">
        <v>9574.7365502690373</v>
      </c>
      <c r="W139" s="303"/>
      <c r="X139" s="334"/>
      <c r="Y139" s="303"/>
      <c r="Z139" s="334"/>
      <c r="AA139" s="303">
        <v>0</v>
      </c>
      <c r="AB139" s="335">
        <v>0</v>
      </c>
      <c r="AC139" s="303"/>
      <c r="AD139" s="303">
        <v>0</v>
      </c>
      <c r="AE139" s="303">
        <v>0</v>
      </c>
      <c r="AF139" s="334">
        <v>0</v>
      </c>
      <c r="AG139" s="334"/>
      <c r="AH139" s="303">
        <f t="shared" si="23"/>
        <v>0</v>
      </c>
      <c r="AI139" s="369">
        <f t="shared" si="24"/>
        <v>9574.7365502690373</v>
      </c>
    </row>
    <row r="140" spans="1:35" s="282" customFormat="1" ht="18" customHeight="1" x14ac:dyDescent="0.2">
      <c r="A140" s="284" t="s">
        <v>789</v>
      </c>
      <c r="B140" s="310" t="s">
        <v>470</v>
      </c>
      <c r="C140" s="276" t="s">
        <v>444</v>
      </c>
      <c r="D140" s="273" t="s">
        <v>440</v>
      </c>
      <c r="E140" s="276" t="s">
        <v>441</v>
      </c>
      <c r="F140" s="275">
        <v>3</v>
      </c>
      <c r="G140" s="276" t="s">
        <v>241</v>
      </c>
      <c r="H140" s="276" t="s">
        <v>471</v>
      </c>
      <c r="I140" s="283" t="s">
        <v>837</v>
      </c>
      <c r="J140" s="278">
        <v>0</v>
      </c>
      <c r="K140" s="279">
        <v>0.2</v>
      </c>
      <c r="L140" s="280">
        <f t="shared" si="20"/>
        <v>0</v>
      </c>
      <c r="M140" s="281" t="s">
        <v>12</v>
      </c>
      <c r="N140" s="280">
        <f t="shared" si="21"/>
        <v>0</v>
      </c>
      <c r="O140" s="281" t="s">
        <v>12</v>
      </c>
      <c r="P140" s="280">
        <f t="shared" si="18"/>
        <v>0</v>
      </c>
      <c r="Q140" s="281" t="s">
        <v>1190</v>
      </c>
      <c r="R140" s="280">
        <v>0.4</v>
      </c>
      <c r="S140" s="280">
        <f t="shared" si="22"/>
        <v>0.4</v>
      </c>
      <c r="T140" s="303">
        <v>2716.2822529692653</v>
      </c>
      <c r="U140" s="303">
        <v>322.59811540200593</v>
      </c>
      <c r="V140" s="303">
        <v>2393.6841375672593</v>
      </c>
      <c r="W140" s="303"/>
      <c r="X140" s="334"/>
      <c r="Y140" s="303">
        <v>0</v>
      </c>
      <c r="Z140" s="334">
        <v>0</v>
      </c>
      <c r="AA140" s="303">
        <v>0</v>
      </c>
      <c r="AB140" s="335">
        <v>0</v>
      </c>
      <c r="AC140" s="303">
        <v>0</v>
      </c>
      <c r="AD140" s="303">
        <v>0</v>
      </c>
      <c r="AE140" s="303">
        <v>0</v>
      </c>
      <c r="AF140" s="334">
        <v>0</v>
      </c>
      <c r="AG140" s="334"/>
      <c r="AH140" s="303">
        <f t="shared" si="23"/>
        <v>0</v>
      </c>
      <c r="AI140" s="369">
        <f t="shared" si="24"/>
        <v>2393.6841375672593</v>
      </c>
    </row>
    <row r="141" spans="1:35" s="282" customFormat="1" ht="18" customHeight="1" x14ac:dyDescent="0.2">
      <c r="A141" s="284" t="s">
        <v>789</v>
      </c>
      <c r="B141" s="310" t="s">
        <v>711</v>
      </c>
      <c r="C141" s="276" t="s">
        <v>445</v>
      </c>
      <c r="D141" s="273" t="s">
        <v>440</v>
      </c>
      <c r="E141" s="276" t="s">
        <v>441</v>
      </c>
      <c r="F141" s="275">
        <v>3</v>
      </c>
      <c r="G141" s="276" t="s">
        <v>241</v>
      </c>
      <c r="H141" s="276" t="s">
        <v>442</v>
      </c>
      <c r="I141" s="276" t="s">
        <v>811</v>
      </c>
      <c r="J141" s="278">
        <v>0</v>
      </c>
      <c r="K141" s="279">
        <v>0.8</v>
      </c>
      <c r="L141" s="280">
        <f t="shared" si="20"/>
        <v>0</v>
      </c>
      <c r="M141" s="281" t="s">
        <v>12</v>
      </c>
      <c r="N141" s="280">
        <f t="shared" si="21"/>
        <v>0</v>
      </c>
      <c r="O141" s="281" t="s">
        <v>12</v>
      </c>
      <c r="P141" s="280">
        <f t="shared" si="18"/>
        <v>0</v>
      </c>
      <c r="Q141" s="281" t="s">
        <v>1190</v>
      </c>
      <c r="R141" s="280">
        <v>1.6</v>
      </c>
      <c r="S141" s="280">
        <f t="shared" si="22"/>
        <v>1.6</v>
      </c>
      <c r="T141" s="303">
        <v>10865.129011877061</v>
      </c>
      <c r="U141" s="303">
        <v>1290.3924616080237</v>
      </c>
      <c r="V141" s="303">
        <v>9574.7365502690373</v>
      </c>
      <c r="W141" s="303">
        <v>0</v>
      </c>
      <c r="X141" s="334">
        <v>0</v>
      </c>
      <c r="Y141" s="303">
        <v>0</v>
      </c>
      <c r="Z141" s="334">
        <v>0</v>
      </c>
      <c r="AA141" s="303">
        <v>0</v>
      </c>
      <c r="AB141" s="335">
        <v>0</v>
      </c>
      <c r="AC141" s="303">
        <v>0</v>
      </c>
      <c r="AD141" s="303">
        <v>0</v>
      </c>
      <c r="AE141" s="303">
        <v>0</v>
      </c>
      <c r="AF141" s="334">
        <v>0</v>
      </c>
      <c r="AG141" s="334">
        <v>0</v>
      </c>
      <c r="AH141" s="303">
        <f t="shared" si="23"/>
        <v>0</v>
      </c>
      <c r="AI141" s="369">
        <f t="shared" si="24"/>
        <v>9574.7365502690373</v>
      </c>
    </row>
    <row r="142" spans="1:35" s="282" customFormat="1" ht="18" customHeight="1" x14ac:dyDescent="0.2">
      <c r="A142" s="276" t="s">
        <v>789</v>
      </c>
      <c r="B142" s="310" t="s">
        <v>470</v>
      </c>
      <c r="C142" s="276" t="s">
        <v>445</v>
      </c>
      <c r="D142" s="273" t="s">
        <v>440</v>
      </c>
      <c r="E142" s="276" t="s">
        <v>441</v>
      </c>
      <c r="F142" s="275">
        <v>3</v>
      </c>
      <c r="G142" s="276" t="s">
        <v>241</v>
      </c>
      <c r="H142" s="276" t="s">
        <v>471</v>
      </c>
      <c r="I142" s="283" t="s">
        <v>837</v>
      </c>
      <c r="J142" s="278">
        <v>0</v>
      </c>
      <c r="K142" s="279">
        <v>0.2</v>
      </c>
      <c r="L142" s="280">
        <f t="shared" si="20"/>
        <v>0</v>
      </c>
      <c r="M142" s="281" t="s">
        <v>12</v>
      </c>
      <c r="N142" s="280">
        <f t="shared" si="21"/>
        <v>0</v>
      </c>
      <c r="O142" s="281" t="s">
        <v>12</v>
      </c>
      <c r="P142" s="280">
        <f t="shared" si="18"/>
        <v>0</v>
      </c>
      <c r="Q142" s="281" t="s">
        <v>1190</v>
      </c>
      <c r="R142" s="280">
        <v>0.4</v>
      </c>
      <c r="S142" s="280">
        <f t="shared" si="22"/>
        <v>0.4</v>
      </c>
      <c r="T142" s="303">
        <v>2716.2822529692653</v>
      </c>
      <c r="U142" s="303">
        <v>322.59811540200593</v>
      </c>
      <c r="V142" s="303">
        <v>2393.6841375672593</v>
      </c>
      <c r="W142" s="303"/>
      <c r="X142" s="334"/>
      <c r="Y142" s="303">
        <v>0</v>
      </c>
      <c r="Z142" s="334">
        <v>0</v>
      </c>
      <c r="AA142" s="303">
        <v>0</v>
      </c>
      <c r="AB142" s="335">
        <v>0</v>
      </c>
      <c r="AC142" s="303">
        <v>0</v>
      </c>
      <c r="AD142" s="303">
        <v>0</v>
      </c>
      <c r="AE142" s="303">
        <v>0</v>
      </c>
      <c r="AF142" s="334">
        <v>0</v>
      </c>
      <c r="AG142" s="334"/>
      <c r="AH142" s="303">
        <f t="shared" si="23"/>
        <v>0</v>
      </c>
      <c r="AI142" s="369">
        <f t="shared" si="24"/>
        <v>2393.6841375672593</v>
      </c>
    </row>
    <row r="143" spans="1:35" s="282" customFormat="1" ht="18" customHeight="1" x14ac:dyDescent="0.2">
      <c r="A143" s="276" t="s">
        <v>789</v>
      </c>
      <c r="B143" s="309" t="s">
        <v>272</v>
      </c>
      <c r="C143" s="276" t="s">
        <v>379</v>
      </c>
      <c r="D143" s="273" t="s">
        <v>407</v>
      </c>
      <c r="E143" s="276" t="s">
        <v>381</v>
      </c>
      <c r="F143" s="275">
        <v>3</v>
      </c>
      <c r="G143" s="284" t="s">
        <v>938</v>
      </c>
      <c r="H143" s="276" t="s">
        <v>715</v>
      </c>
      <c r="I143" s="276" t="s">
        <v>950</v>
      </c>
      <c r="J143" s="278">
        <v>1</v>
      </c>
      <c r="K143" s="279">
        <v>0.05</v>
      </c>
      <c r="L143" s="280">
        <f t="shared" si="20"/>
        <v>0.05</v>
      </c>
      <c r="M143" s="281" t="s">
        <v>12</v>
      </c>
      <c r="N143" s="280">
        <f t="shared" si="21"/>
        <v>0</v>
      </c>
      <c r="O143" s="281" t="s">
        <v>12</v>
      </c>
      <c r="P143" s="280">
        <f t="shared" si="18"/>
        <v>0</v>
      </c>
      <c r="Q143" s="281" t="s">
        <v>12</v>
      </c>
      <c r="R143" s="280">
        <f>IF(Q143="Y",L143,0)</f>
        <v>0</v>
      </c>
      <c r="S143" s="280">
        <f t="shared" si="22"/>
        <v>0.05</v>
      </c>
      <c r="T143" s="303">
        <v>339.53528162115816</v>
      </c>
      <c r="U143" s="303">
        <v>40.324764425250741</v>
      </c>
      <c r="V143" s="303">
        <v>299.21051719590741</v>
      </c>
      <c r="W143" s="303">
        <v>9.64</v>
      </c>
      <c r="X143" s="334">
        <v>25</v>
      </c>
      <c r="Y143" s="303">
        <v>0</v>
      </c>
      <c r="Z143" s="334">
        <v>0</v>
      </c>
      <c r="AA143" s="303">
        <v>0</v>
      </c>
      <c r="AB143" s="335">
        <v>0</v>
      </c>
      <c r="AC143" s="303">
        <v>0</v>
      </c>
      <c r="AD143" s="303">
        <v>0</v>
      </c>
      <c r="AE143" s="303">
        <v>0</v>
      </c>
      <c r="AF143" s="334">
        <v>0</v>
      </c>
      <c r="AG143" s="334">
        <v>25</v>
      </c>
      <c r="AH143" s="303">
        <f t="shared" si="23"/>
        <v>9.64</v>
      </c>
      <c r="AI143" s="369">
        <f t="shared" si="24"/>
        <v>308.8505171959074</v>
      </c>
    </row>
    <row r="144" spans="1:35" s="282" customFormat="1" ht="18" customHeight="1" x14ac:dyDescent="0.2">
      <c r="A144" s="276" t="s">
        <v>789</v>
      </c>
      <c r="B144" s="309" t="s">
        <v>378</v>
      </c>
      <c r="C144" s="276" t="s">
        <v>379</v>
      </c>
      <c r="D144" s="273" t="s">
        <v>380</v>
      </c>
      <c r="E144" s="276" t="s">
        <v>381</v>
      </c>
      <c r="F144" s="275">
        <v>2</v>
      </c>
      <c r="G144" s="276" t="s">
        <v>797</v>
      </c>
      <c r="H144" s="276" t="s">
        <v>712</v>
      </c>
      <c r="I144" s="283" t="s">
        <v>714</v>
      </c>
      <c r="J144" s="278">
        <v>1</v>
      </c>
      <c r="K144" s="279">
        <v>0.15</v>
      </c>
      <c r="L144" s="280">
        <f t="shared" si="20"/>
        <v>0.15</v>
      </c>
      <c r="M144" s="281" t="s">
        <v>12</v>
      </c>
      <c r="N144" s="280">
        <f t="shared" si="21"/>
        <v>0</v>
      </c>
      <c r="O144" s="281" t="s">
        <v>12</v>
      </c>
      <c r="P144" s="280">
        <f t="shared" si="18"/>
        <v>0</v>
      </c>
      <c r="Q144" s="281" t="s">
        <v>12</v>
      </c>
      <c r="R144" s="280">
        <f>IF(Q144="Y",L144,0)</f>
        <v>0</v>
      </c>
      <c r="S144" s="280">
        <f t="shared" si="22"/>
        <v>0.15</v>
      </c>
      <c r="T144" s="303">
        <v>1018.6058448634743</v>
      </c>
      <c r="U144" s="303">
        <v>120.9742932757522</v>
      </c>
      <c r="V144" s="303">
        <v>897.63155158772213</v>
      </c>
      <c r="W144" s="303">
        <v>572.91</v>
      </c>
      <c r="X144" s="334">
        <v>1470</v>
      </c>
      <c r="Y144" s="303">
        <v>18.149999999999999</v>
      </c>
      <c r="Z144" s="334">
        <v>2</v>
      </c>
      <c r="AA144" s="303">
        <v>63.75</v>
      </c>
      <c r="AB144" s="335">
        <v>0.75</v>
      </c>
      <c r="AC144" s="303">
        <v>3.6</v>
      </c>
      <c r="AD144" s="303">
        <v>0</v>
      </c>
      <c r="AE144" s="303">
        <v>0</v>
      </c>
      <c r="AF144" s="334">
        <v>0</v>
      </c>
      <c r="AG144" s="334">
        <v>1472</v>
      </c>
      <c r="AH144" s="303">
        <f t="shared" si="23"/>
        <v>658.41</v>
      </c>
      <c r="AI144" s="369">
        <f t="shared" si="24"/>
        <v>1556.0415515877221</v>
      </c>
    </row>
    <row r="145" spans="1:35" s="282" customFormat="1" ht="18" customHeight="1" x14ac:dyDescent="0.2">
      <c r="A145" s="284" t="s">
        <v>789</v>
      </c>
      <c r="B145" s="309" t="s">
        <v>412</v>
      </c>
      <c r="C145" s="276" t="s">
        <v>379</v>
      </c>
      <c r="D145" s="273" t="s">
        <v>407</v>
      </c>
      <c r="E145" s="276" t="s">
        <v>381</v>
      </c>
      <c r="F145" s="275">
        <v>3</v>
      </c>
      <c r="G145" s="276" t="s">
        <v>797</v>
      </c>
      <c r="H145" s="276" t="s">
        <v>413</v>
      </c>
      <c r="I145" s="283">
        <v>404435</v>
      </c>
      <c r="J145" s="278">
        <v>1</v>
      </c>
      <c r="K145" s="279">
        <v>0.4</v>
      </c>
      <c r="L145" s="280">
        <f t="shared" si="20"/>
        <v>0.4</v>
      </c>
      <c r="M145" s="281" t="s">
        <v>12</v>
      </c>
      <c r="N145" s="280">
        <f t="shared" si="21"/>
        <v>0</v>
      </c>
      <c r="O145" s="281" t="s">
        <v>12</v>
      </c>
      <c r="P145" s="280">
        <f t="shared" si="18"/>
        <v>0</v>
      </c>
      <c r="Q145" s="281" t="s">
        <v>12</v>
      </c>
      <c r="R145" s="280">
        <f>IF(Q145="Y",L145,0)</f>
        <v>0</v>
      </c>
      <c r="S145" s="280">
        <f t="shared" si="22"/>
        <v>0.4</v>
      </c>
      <c r="T145" s="303">
        <v>2716.2822529692653</v>
      </c>
      <c r="U145" s="303">
        <v>322.59811540200593</v>
      </c>
      <c r="V145" s="303">
        <v>2393.6841375672593</v>
      </c>
      <c r="W145" s="303">
        <v>7154.71</v>
      </c>
      <c r="X145" s="334">
        <v>6387</v>
      </c>
      <c r="Y145" s="303">
        <v>0</v>
      </c>
      <c r="Z145" s="334">
        <v>0</v>
      </c>
      <c r="AA145" s="303">
        <v>0</v>
      </c>
      <c r="AB145" s="335">
        <v>0</v>
      </c>
      <c r="AC145" s="303">
        <v>0</v>
      </c>
      <c r="AD145" s="303">
        <v>0</v>
      </c>
      <c r="AE145" s="303">
        <v>374.33</v>
      </c>
      <c r="AF145" s="334">
        <v>14286</v>
      </c>
      <c r="AG145" s="334">
        <v>20673</v>
      </c>
      <c r="AH145" s="303">
        <f t="shared" si="23"/>
        <v>7529.04</v>
      </c>
      <c r="AI145" s="369">
        <f t="shared" si="24"/>
        <v>9922.7241375672602</v>
      </c>
    </row>
    <row r="146" spans="1:35" s="282" customFormat="1" ht="18" customHeight="1" x14ac:dyDescent="0.2">
      <c r="A146" s="276" t="s">
        <v>789</v>
      </c>
      <c r="B146" s="310" t="s">
        <v>433</v>
      </c>
      <c r="C146" s="276" t="s">
        <v>379</v>
      </c>
      <c r="D146" s="273" t="s">
        <v>407</v>
      </c>
      <c r="E146" s="276" t="s">
        <v>381</v>
      </c>
      <c r="F146" s="275">
        <v>3</v>
      </c>
      <c r="G146" s="276" t="s">
        <v>241</v>
      </c>
      <c r="H146" s="276" t="s">
        <v>434</v>
      </c>
      <c r="I146" s="283">
        <v>406750</v>
      </c>
      <c r="J146" s="278">
        <v>1</v>
      </c>
      <c r="K146" s="279">
        <v>0.4</v>
      </c>
      <c r="L146" s="280">
        <f t="shared" si="20"/>
        <v>0.4</v>
      </c>
      <c r="M146" s="281" t="s">
        <v>12</v>
      </c>
      <c r="N146" s="280">
        <f t="shared" si="21"/>
        <v>0</v>
      </c>
      <c r="O146" s="281" t="s">
        <v>12</v>
      </c>
      <c r="P146" s="280">
        <f t="shared" si="18"/>
        <v>0</v>
      </c>
      <c r="Q146" s="281" t="s">
        <v>12</v>
      </c>
      <c r="R146" s="280">
        <f>IF(Q146="Y",L146,0)</f>
        <v>0</v>
      </c>
      <c r="S146" s="280">
        <f t="shared" si="22"/>
        <v>0.4</v>
      </c>
      <c r="T146" s="303">
        <v>2716.2822529692653</v>
      </c>
      <c r="U146" s="303">
        <v>322.59811540200593</v>
      </c>
      <c r="V146" s="303">
        <v>2393.6841375672593</v>
      </c>
      <c r="W146" s="303">
        <v>2104.21</v>
      </c>
      <c r="X146" s="334">
        <v>6175</v>
      </c>
      <c r="Y146" s="303">
        <v>0</v>
      </c>
      <c r="Z146" s="334">
        <v>0</v>
      </c>
      <c r="AA146" s="303">
        <v>0</v>
      </c>
      <c r="AB146" s="335">
        <v>0</v>
      </c>
      <c r="AC146" s="303">
        <v>13.29</v>
      </c>
      <c r="AD146" s="303">
        <v>0</v>
      </c>
      <c r="AE146" s="303">
        <v>0</v>
      </c>
      <c r="AF146" s="334">
        <v>0</v>
      </c>
      <c r="AG146" s="334">
        <v>6175</v>
      </c>
      <c r="AH146" s="303">
        <f t="shared" si="23"/>
        <v>2117.5</v>
      </c>
      <c r="AI146" s="369">
        <f t="shared" si="24"/>
        <v>4511.1841375672593</v>
      </c>
    </row>
    <row r="147" spans="1:35" s="282" customFormat="1" ht="18" customHeight="1" x14ac:dyDescent="0.2">
      <c r="A147" s="284" t="s">
        <v>789</v>
      </c>
      <c r="B147" s="310" t="s">
        <v>405</v>
      </c>
      <c r="C147" s="276" t="s">
        <v>406</v>
      </c>
      <c r="D147" s="273" t="s">
        <v>407</v>
      </c>
      <c r="E147" s="276" t="s">
        <v>381</v>
      </c>
      <c r="F147" s="275">
        <v>3</v>
      </c>
      <c r="G147" s="276" t="s">
        <v>241</v>
      </c>
      <c r="H147" s="276" t="s">
        <v>408</v>
      </c>
      <c r="I147" s="276">
        <v>407500</v>
      </c>
      <c r="J147" s="278">
        <v>2</v>
      </c>
      <c r="K147" s="279">
        <v>1</v>
      </c>
      <c r="L147" s="280">
        <f t="shared" si="20"/>
        <v>2</v>
      </c>
      <c r="M147" s="281" t="s">
        <v>12</v>
      </c>
      <c r="N147" s="280">
        <f t="shared" si="21"/>
        <v>0</v>
      </c>
      <c r="O147" s="281" t="s">
        <v>12</v>
      </c>
      <c r="P147" s="280">
        <f t="shared" si="18"/>
        <v>0</v>
      </c>
      <c r="Q147" s="281" t="s">
        <v>12</v>
      </c>
      <c r="R147" s="280">
        <f>IF(Q147="Y",L147,0)</f>
        <v>0</v>
      </c>
      <c r="S147" s="280">
        <f t="shared" si="22"/>
        <v>2</v>
      </c>
      <c r="T147" s="303">
        <v>13581.411264846325</v>
      </c>
      <c r="U147" s="303">
        <v>1612.9905770100295</v>
      </c>
      <c r="V147" s="303">
        <v>11968.420687836297</v>
      </c>
      <c r="W147" s="303">
        <v>2793.42</v>
      </c>
      <c r="X147" s="334">
        <v>6518</v>
      </c>
      <c r="Y147" s="303">
        <v>55.55</v>
      </c>
      <c r="Z147" s="334">
        <v>12</v>
      </c>
      <c r="AA147" s="303">
        <v>63.75</v>
      </c>
      <c r="AB147" s="335">
        <v>0.75</v>
      </c>
      <c r="AC147" s="303">
        <v>13.94</v>
      </c>
      <c r="AD147" s="303">
        <v>0</v>
      </c>
      <c r="AE147" s="303">
        <v>0</v>
      </c>
      <c r="AF147" s="334">
        <v>0</v>
      </c>
      <c r="AG147" s="334">
        <v>6530</v>
      </c>
      <c r="AH147" s="303">
        <f t="shared" si="23"/>
        <v>2926.66</v>
      </c>
      <c r="AI147" s="369">
        <f t="shared" si="24"/>
        <v>14895.080687836296</v>
      </c>
    </row>
    <row r="148" spans="1:35" s="282" customFormat="1" ht="18" customHeight="1" x14ac:dyDescent="0.2">
      <c r="A148" s="276" t="s">
        <v>789</v>
      </c>
      <c r="B148" s="310" t="s">
        <v>405</v>
      </c>
      <c r="C148" s="276" t="s">
        <v>410</v>
      </c>
      <c r="D148" s="273" t="s">
        <v>407</v>
      </c>
      <c r="E148" s="276" t="s">
        <v>381</v>
      </c>
      <c r="F148" s="275">
        <v>3</v>
      </c>
      <c r="G148" s="276" t="s">
        <v>241</v>
      </c>
      <c r="H148" s="276" t="s">
        <v>408</v>
      </c>
      <c r="I148" s="283">
        <v>407500</v>
      </c>
      <c r="J148" s="278">
        <v>0</v>
      </c>
      <c r="K148" s="279">
        <v>1</v>
      </c>
      <c r="L148" s="280">
        <f t="shared" si="20"/>
        <v>0</v>
      </c>
      <c r="M148" s="281" t="s">
        <v>12</v>
      </c>
      <c r="N148" s="280">
        <f t="shared" si="21"/>
        <v>0</v>
      </c>
      <c r="O148" s="281" t="s">
        <v>12</v>
      </c>
      <c r="P148" s="280">
        <f t="shared" si="18"/>
        <v>0</v>
      </c>
      <c r="Q148" s="281" t="s">
        <v>1190</v>
      </c>
      <c r="R148" s="280">
        <v>2</v>
      </c>
      <c r="S148" s="280">
        <f t="shared" si="22"/>
        <v>2</v>
      </c>
      <c r="T148" s="303">
        <v>13581.411264846325</v>
      </c>
      <c r="U148" s="303">
        <v>1612.9905770100295</v>
      </c>
      <c r="V148" s="303">
        <v>11968.420687836297</v>
      </c>
      <c r="W148" s="303"/>
      <c r="X148" s="334"/>
      <c r="Y148" s="303"/>
      <c r="Z148" s="334"/>
      <c r="AA148" s="303"/>
      <c r="AB148" s="335">
        <v>0</v>
      </c>
      <c r="AC148" s="303"/>
      <c r="AD148" s="303"/>
      <c r="AE148" s="303"/>
      <c r="AF148" s="334"/>
      <c r="AG148" s="334"/>
      <c r="AH148" s="303">
        <f t="shared" si="23"/>
        <v>0</v>
      </c>
      <c r="AI148" s="369">
        <f t="shared" si="24"/>
        <v>11968.420687836297</v>
      </c>
    </row>
    <row r="149" spans="1:35" s="282" customFormat="1" ht="18" customHeight="1" x14ac:dyDescent="0.2">
      <c r="A149" s="284" t="s">
        <v>789</v>
      </c>
      <c r="B149" s="310" t="s">
        <v>716</v>
      </c>
      <c r="C149" s="276" t="s">
        <v>411</v>
      </c>
      <c r="D149" s="273" t="s">
        <v>407</v>
      </c>
      <c r="E149" s="276" t="s">
        <v>381</v>
      </c>
      <c r="F149" s="275">
        <v>3</v>
      </c>
      <c r="G149" s="276" t="s">
        <v>241</v>
      </c>
      <c r="H149" s="276" t="s">
        <v>408</v>
      </c>
      <c r="I149" s="283" t="s">
        <v>808</v>
      </c>
      <c r="J149" s="278">
        <v>0</v>
      </c>
      <c r="K149" s="279">
        <v>1</v>
      </c>
      <c r="L149" s="280">
        <f t="shared" si="20"/>
        <v>0</v>
      </c>
      <c r="M149" s="281" t="s">
        <v>12</v>
      </c>
      <c r="N149" s="280">
        <f t="shared" si="21"/>
        <v>0</v>
      </c>
      <c r="O149" s="281" t="s">
        <v>12</v>
      </c>
      <c r="P149" s="280">
        <f t="shared" ref="P149:P169" si="26">IF(O149="Y",L149,0)</f>
        <v>0</v>
      </c>
      <c r="Q149" s="281" t="s">
        <v>1190</v>
      </c>
      <c r="R149" s="280">
        <v>2</v>
      </c>
      <c r="S149" s="280">
        <f t="shared" si="22"/>
        <v>2</v>
      </c>
      <c r="T149" s="303">
        <v>13581.411264846325</v>
      </c>
      <c r="U149" s="303">
        <v>1612.9905770100295</v>
      </c>
      <c r="V149" s="303">
        <v>11968.420687836297</v>
      </c>
      <c r="W149" s="303">
        <v>0</v>
      </c>
      <c r="X149" s="334">
        <v>0</v>
      </c>
      <c r="Y149" s="303">
        <v>0</v>
      </c>
      <c r="Z149" s="334">
        <v>0</v>
      </c>
      <c r="AA149" s="303">
        <v>0</v>
      </c>
      <c r="AB149" s="335">
        <v>0</v>
      </c>
      <c r="AC149" s="303">
        <v>0</v>
      </c>
      <c r="AD149" s="303">
        <v>0</v>
      </c>
      <c r="AE149" s="303">
        <v>0</v>
      </c>
      <c r="AF149" s="334">
        <v>0</v>
      </c>
      <c r="AG149" s="334">
        <v>0</v>
      </c>
      <c r="AH149" s="303">
        <f t="shared" si="23"/>
        <v>0</v>
      </c>
      <c r="AI149" s="369">
        <f t="shared" si="24"/>
        <v>11968.420687836297</v>
      </c>
    </row>
    <row r="150" spans="1:35" s="282" customFormat="1" ht="18" customHeight="1" x14ac:dyDescent="0.2">
      <c r="A150" s="284" t="s">
        <v>789</v>
      </c>
      <c r="B150" s="310" t="s">
        <v>374</v>
      </c>
      <c r="C150" s="276" t="s">
        <v>375</v>
      </c>
      <c r="D150" s="273" t="s">
        <v>376</v>
      </c>
      <c r="E150" s="276" t="s">
        <v>377</v>
      </c>
      <c r="F150" s="275">
        <v>3</v>
      </c>
      <c r="G150" s="276" t="s">
        <v>241</v>
      </c>
      <c r="H150" s="276" t="s">
        <v>376</v>
      </c>
      <c r="I150" s="283" t="s">
        <v>825</v>
      </c>
      <c r="J150" s="278">
        <v>1</v>
      </c>
      <c r="K150" s="279">
        <v>0.52</v>
      </c>
      <c r="L150" s="280">
        <f t="shared" si="20"/>
        <v>0.52</v>
      </c>
      <c r="M150" s="281" t="s">
        <v>12</v>
      </c>
      <c r="N150" s="280">
        <f t="shared" si="21"/>
        <v>0</v>
      </c>
      <c r="O150" s="281" t="s">
        <v>12</v>
      </c>
      <c r="P150" s="280">
        <f t="shared" si="26"/>
        <v>0</v>
      </c>
      <c r="Q150" s="281" t="s">
        <v>76</v>
      </c>
      <c r="R150" s="280">
        <f t="shared" ref="R150:R189" si="27">IF(Q150="Y",L150,0)</f>
        <v>0.52</v>
      </c>
      <c r="S150" s="280">
        <f t="shared" si="22"/>
        <v>1.04</v>
      </c>
      <c r="T150" s="303">
        <v>7062.3338577200893</v>
      </c>
      <c r="U150" s="303">
        <v>838.75510004521539</v>
      </c>
      <c r="V150" s="303">
        <v>6223.5787576748735</v>
      </c>
      <c r="W150" s="303">
        <v>1.1200000000000001</v>
      </c>
      <c r="X150" s="334">
        <v>3</v>
      </c>
      <c r="Y150" s="303">
        <v>0</v>
      </c>
      <c r="Z150" s="334">
        <v>0</v>
      </c>
      <c r="AA150" s="303">
        <v>0</v>
      </c>
      <c r="AB150" s="335">
        <v>0</v>
      </c>
      <c r="AC150" s="303">
        <v>0</v>
      </c>
      <c r="AD150" s="303">
        <v>0</v>
      </c>
      <c r="AE150" s="303">
        <v>0</v>
      </c>
      <c r="AF150" s="334">
        <v>0</v>
      </c>
      <c r="AG150" s="334">
        <v>3</v>
      </c>
      <c r="AH150" s="303">
        <f t="shared" si="23"/>
        <v>1.1200000000000001</v>
      </c>
      <c r="AI150" s="369">
        <f t="shared" si="24"/>
        <v>6224.6987576748734</v>
      </c>
    </row>
    <row r="151" spans="1:35" s="282" customFormat="1" ht="18" customHeight="1" x14ac:dyDescent="0.2">
      <c r="A151" s="276" t="s">
        <v>789</v>
      </c>
      <c r="B151" s="310" t="s">
        <v>388</v>
      </c>
      <c r="C151" s="276" t="s">
        <v>270</v>
      </c>
      <c r="D151" s="273" t="s">
        <v>35</v>
      </c>
      <c r="E151" s="276" t="s">
        <v>271</v>
      </c>
      <c r="F151" s="275">
        <v>1</v>
      </c>
      <c r="G151" s="284" t="s">
        <v>936</v>
      </c>
      <c r="H151" s="276" t="s">
        <v>389</v>
      </c>
      <c r="I151" s="283">
        <v>404708</v>
      </c>
      <c r="J151" s="278">
        <v>1</v>
      </c>
      <c r="K151" s="279">
        <v>0.17</v>
      </c>
      <c r="L151" s="280">
        <f t="shared" si="20"/>
        <v>0.17</v>
      </c>
      <c r="M151" s="281" t="s">
        <v>12</v>
      </c>
      <c r="N151" s="280">
        <f t="shared" si="21"/>
        <v>0</v>
      </c>
      <c r="O151" s="281" t="s">
        <v>12</v>
      </c>
      <c r="P151" s="280">
        <f t="shared" si="26"/>
        <v>0</v>
      </c>
      <c r="Q151" s="281" t="s">
        <v>12</v>
      </c>
      <c r="R151" s="280">
        <f t="shared" si="27"/>
        <v>0</v>
      </c>
      <c r="S151" s="280">
        <f t="shared" si="22"/>
        <v>0.17</v>
      </c>
      <c r="T151" s="303">
        <v>1154.4199575119378</v>
      </c>
      <c r="U151" s="303">
        <v>137.10419904585251</v>
      </c>
      <c r="V151" s="303">
        <v>1017.3157584660853</v>
      </c>
      <c r="W151" s="303">
        <v>38.53</v>
      </c>
      <c r="X151" s="334">
        <v>56</v>
      </c>
      <c r="Y151" s="303">
        <v>0</v>
      </c>
      <c r="Z151" s="334">
        <v>0</v>
      </c>
      <c r="AA151" s="303">
        <v>0</v>
      </c>
      <c r="AB151" s="335">
        <v>0</v>
      </c>
      <c r="AC151" s="303">
        <v>0</v>
      </c>
      <c r="AD151" s="303">
        <v>0</v>
      </c>
      <c r="AE151" s="303">
        <v>0</v>
      </c>
      <c r="AF151" s="334">
        <v>0</v>
      </c>
      <c r="AG151" s="334">
        <v>56</v>
      </c>
      <c r="AH151" s="303">
        <f t="shared" si="23"/>
        <v>38.53</v>
      </c>
      <c r="AI151" s="369">
        <f t="shared" si="24"/>
        <v>1055.8457584660853</v>
      </c>
    </row>
    <row r="152" spans="1:35" s="282" customFormat="1" ht="18" customHeight="1" x14ac:dyDescent="0.2">
      <c r="A152" s="284" t="s">
        <v>789</v>
      </c>
      <c r="B152" s="310" t="s">
        <v>467</v>
      </c>
      <c r="C152" s="276" t="s">
        <v>270</v>
      </c>
      <c r="D152" s="273" t="s">
        <v>35</v>
      </c>
      <c r="E152" s="276" t="s">
        <v>271</v>
      </c>
      <c r="F152" s="275">
        <v>1</v>
      </c>
      <c r="G152" s="276" t="s">
        <v>241</v>
      </c>
      <c r="H152" s="276" t="s">
        <v>468</v>
      </c>
      <c r="I152" s="283" t="s">
        <v>836</v>
      </c>
      <c r="J152" s="278">
        <v>1</v>
      </c>
      <c r="K152" s="279">
        <v>0.83</v>
      </c>
      <c r="L152" s="280">
        <f t="shared" si="20"/>
        <v>0.83</v>
      </c>
      <c r="M152" s="281" t="s">
        <v>12</v>
      </c>
      <c r="N152" s="280">
        <f t="shared" si="21"/>
        <v>0</v>
      </c>
      <c r="O152" s="281" t="s">
        <v>12</v>
      </c>
      <c r="P152" s="280">
        <f t="shared" si="26"/>
        <v>0</v>
      </c>
      <c r="Q152" s="281" t="s">
        <v>12</v>
      </c>
      <c r="R152" s="280">
        <f t="shared" si="27"/>
        <v>0</v>
      </c>
      <c r="S152" s="280">
        <f t="shared" si="22"/>
        <v>0.83</v>
      </c>
      <c r="T152" s="303">
        <v>5636.2856749112243</v>
      </c>
      <c r="U152" s="303">
        <v>669.39108945916223</v>
      </c>
      <c r="V152" s="303">
        <v>4966.8945854520625</v>
      </c>
      <c r="W152" s="303">
        <v>32.880000000000003</v>
      </c>
      <c r="X152" s="334">
        <v>83</v>
      </c>
      <c r="Y152" s="303">
        <v>28.4</v>
      </c>
      <c r="Z152" s="334">
        <v>4</v>
      </c>
      <c r="AA152" s="303">
        <v>13175</v>
      </c>
      <c r="AB152" s="335">
        <v>155</v>
      </c>
      <c r="AC152" s="303">
        <v>0</v>
      </c>
      <c r="AD152" s="303">
        <v>0</v>
      </c>
      <c r="AE152" s="303">
        <v>0</v>
      </c>
      <c r="AF152" s="334">
        <v>0</v>
      </c>
      <c r="AG152" s="334">
        <v>87</v>
      </c>
      <c r="AH152" s="303">
        <f t="shared" si="23"/>
        <v>13236.279999999999</v>
      </c>
      <c r="AI152" s="369">
        <f t="shared" si="24"/>
        <v>18203.174585452063</v>
      </c>
    </row>
    <row r="153" spans="1:35" s="282" customFormat="1" ht="18" customHeight="1" x14ac:dyDescent="0.2">
      <c r="A153" s="284" t="s">
        <v>789</v>
      </c>
      <c r="B153" s="310" t="s">
        <v>372</v>
      </c>
      <c r="C153" s="276" t="s">
        <v>717</v>
      </c>
      <c r="D153" s="273" t="s">
        <v>35</v>
      </c>
      <c r="E153" s="276" t="s">
        <v>36</v>
      </c>
      <c r="F153" s="275">
        <v>1</v>
      </c>
      <c r="G153" s="276" t="s">
        <v>241</v>
      </c>
      <c r="H153" s="276" t="s">
        <v>373</v>
      </c>
      <c r="I153" s="283">
        <v>404504</v>
      </c>
      <c r="J153" s="278">
        <v>1</v>
      </c>
      <c r="K153" s="279">
        <v>1</v>
      </c>
      <c r="L153" s="280">
        <f t="shared" si="20"/>
        <v>1</v>
      </c>
      <c r="M153" s="281" t="s">
        <v>12</v>
      </c>
      <c r="N153" s="280">
        <f t="shared" si="21"/>
        <v>0</v>
      </c>
      <c r="O153" s="281" t="s">
        <v>12</v>
      </c>
      <c r="P153" s="280">
        <f t="shared" si="26"/>
        <v>0</v>
      </c>
      <c r="Q153" s="281" t="s">
        <v>12</v>
      </c>
      <c r="R153" s="280">
        <f t="shared" si="27"/>
        <v>0</v>
      </c>
      <c r="S153" s="280">
        <f t="shared" si="22"/>
        <v>1</v>
      </c>
      <c r="T153" s="303">
        <v>6790.7056324231626</v>
      </c>
      <c r="U153" s="303">
        <v>806.49528850501474</v>
      </c>
      <c r="V153" s="303">
        <v>5984.2103439181483</v>
      </c>
      <c r="W153" s="303">
        <v>46.19</v>
      </c>
      <c r="X153" s="334">
        <v>88</v>
      </c>
      <c r="Y153" s="303">
        <v>14.25</v>
      </c>
      <c r="Z153" s="334">
        <v>2</v>
      </c>
      <c r="AA153" s="303">
        <v>552.66999999999996</v>
      </c>
      <c r="AB153" s="335">
        <v>6.5019999999999998</v>
      </c>
      <c r="AC153" s="303">
        <v>3.59</v>
      </c>
      <c r="AD153" s="303">
        <v>0</v>
      </c>
      <c r="AE153" s="303">
        <v>0</v>
      </c>
      <c r="AF153" s="334">
        <v>0</v>
      </c>
      <c r="AG153" s="334">
        <v>90</v>
      </c>
      <c r="AH153" s="303">
        <f t="shared" si="23"/>
        <v>616.70000000000005</v>
      </c>
      <c r="AI153" s="369">
        <f t="shared" si="24"/>
        <v>6600.9103439181481</v>
      </c>
    </row>
    <row r="154" spans="1:35" s="282" customFormat="1" ht="18" customHeight="1" x14ac:dyDescent="0.2">
      <c r="A154" s="276" t="s">
        <v>789</v>
      </c>
      <c r="B154" s="310" t="s">
        <v>368</v>
      </c>
      <c r="C154" s="276" t="s">
        <v>369</v>
      </c>
      <c r="D154" s="273" t="s">
        <v>370</v>
      </c>
      <c r="E154" s="276" t="s">
        <v>371</v>
      </c>
      <c r="F154" s="275">
        <v>3</v>
      </c>
      <c r="G154" s="276" t="s">
        <v>241</v>
      </c>
      <c r="H154" s="276" t="s">
        <v>370</v>
      </c>
      <c r="I154" s="283" t="s">
        <v>824</v>
      </c>
      <c r="J154" s="278">
        <v>1</v>
      </c>
      <c r="K154" s="279">
        <v>0.7</v>
      </c>
      <c r="L154" s="280">
        <f t="shared" si="20"/>
        <v>0.7</v>
      </c>
      <c r="M154" s="281" t="s">
        <v>12</v>
      </c>
      <c r="N154" s="280">
        <f t="shared" si="21"/>
        <v>0</v>
      </c>
      <c r="O154" s="281" t="s">
        <v>12</v>
      </c>
      <c r="P154" s="280">
        <f t="shared" si="26"/>
        <v>0</v>
      </c>
      <c r="Q154" s="281" t="s">
        <v>76</v>
      </c>
      <c r="R154" s="280">
        <f t="shared" si="27"/>
        <v>0.7</v>
      </c>
      <c r="S154" s="280">
        <f t="shared" si="22"/>
        <v>1.4</v>
      </c>
      <c r="T154" s="303">
        <v>9506.9878853924274</v>
      </c>
      <c r="U154" s="303">
        <v>1129.0934039070205</v>
      </c>
      <c r="V154" s="303">
        <v>8377.8944814854076</v>
      </c>
      <c r="W154" s="303">
        <v>2.41</v>
      </c>
      <c r="X154" s="334">
        <v>5</v>
      </c>
      <c r="Y154" s="303">
        <v>0</v>
      </c>
      <c r="Z154" s="334">
        <v>0</v>
      </c>
      <c r="AA154" s="303">
        <v>0</v>
      </c>
      <c r="AB154" s="335">
        <v>0</v>
      </c>
      <c r="AC154" s="303">
        <v>0</v>
      </c>
      <c r="AD154" s="303">
        <v>0</v>
      </c>
      <c r="AE154" s="303">
        <v>0</v>
      </c>
      <c r="AF154" s="334">
        <v>0</v>
      </c>
      <c r="AG154" s="334">
        <v>5</v>
      </c>
      <c r="AH154" s="303">
        <f t="shared" si="23"/>
        <v>2.41</v>
      </c>
      <c r="AI154" s="369">
        <f t="shared" si="24"/>
        <v>8380.3044814854075</v>
      </c>
    </row>
    <row r="155" spans="1:35" s="282" customFormat="1" ht="18" customHeight="1" x14ac:dyDescent="0.2">
      <c r="A155" s="276" t="s">
        <v>789</v>
      </c>
      <c r="B155" s="310" t="s">
        <v>749</v>
      </c>
      <c r="C155" s="276" t="s">
        <v>750</v>
      </c>
      <c r="D155" s="273" t="s">
        <v>751</v>
      </c>
      <c r="E155" s="276" t="s">
        <v>752</v>
      </c>
      <c r="F155" s="275">
        <v>3</v>
      </c>
      <c r="G155" s="276" t="s">
        <v>753</v>
      </c>
      <c r="H155" s="276" t="s">
        <v>754</v>
      </c>
      <c r="I155" s="283" t="s">
        <v>960</v>
      </c>
      <c r="J155" s="278">
        <v>1</v>
      </c>
      <c r="K155" s="279">
        <v>0.5</v>
      </c>
      <c r="L155" s="280">
        <f t="shared" si="20"/>
        <v>0.5</v>
      </c>
      <c r="M155" s="281" t="s">
        <v>12</v>
      </c>
      <c r="N155" s="280">
        <f t="shared" si="21"/>
        <v>0</v>
      </c>
      <c r="O155" s="281" t="s">
        <v>12</v>
      </c>
      <c r="P155" s="280">
        <f t="shared" si="26"/>
        <v>0</v>
      </c>
      <c r="Q155" s="281" t="s">
        <v>12</v>
      </c>
      <c r="R155" s="280">
        <f t="shared" si="27"/>
        <v>0</v>
      </c>
      <c r="S155" s="280">
        <f t="shared" si="22"/>
        <v>0.5</v>
      </c>
      <c r="T155" s="303">
        <v>3395.3528162115813</v>
      </c>
      <c r="U155" s="303">
        <v>403.24764425250737</v>
      </c>
      <c r="V155" s="303">
        <v>2992.1051719590741</v>
      </c>
      <c r="W155" s="303">
        <v>135.55000000000001</v>
      </c>
      <c r="X155" s="334">
        <v>328</v>
      </c>
      <c r="Y155" s="303">
        <v>13.3</v>
      </c>
      <c r="Z155" s="334">
        <v>2</v>
      </c>
      <c r="AA155" s="303">
        <v>0</v>
      </c>
      <c r="AB155" s="335">
        <v>0</v>
      </c>
      <c r="AC155" s="303">
        <v>0</v>
      </c>
      <c r="AD155" s="303">
        <v>0</v>
      </c>
      <c r="AE155" s="303">
        <v>0</v>
      </c>
      <c r="AF155" s="334">
        <v>0</v>
      </c>
      <c r="AG155" s="334">
        <v>330</v>
      </c>
      <c r="AH155" s="303">
        <f t="shared" si="23"/>
        <v>148.85000000000002</v>
      </c>
      <c r="AI155" s="369">
        <f t="shared" si="24"/>
        <v>3140.9551719590741</v>
      </c>
    </row>
    <row r="156" spans="1:35" s="282" customFormat="1" ht="18" customHeight="1" x14ac:dyDescent="0.2">
      <c r="A156" s="276" t="s">
        <v>496</v>
      </c>
      <c r="B156" s="310" t="s">
        <v>494</v>
      </c>
      <c r="C156" s="276" t="s">
        <v>495</v>
      </c>
      <c r="D156" s="273" t="s">
        <v>554</v>
      </c>
      <c r="E156" s="276" t="s">
        <v>553</v>
      </c>
      <c r="F156" s="275">
        <v>4</v>
      </c>
      <c r="G156" s="276" t="s">
        <v>881</v>
      </c>
      <c r="H156" s="276" t="s">
        <v>497</v>
      </c>
      <c r="I156" s="283">
        <v>803410</v>
      </c>
      <c r="J156" s="278">
        <v>1</v>
      </c>
      <c r="K156" s="279">
        <v>1</v>
      </c>
      <c r="L156" s="280">
        <f t="shared" si="20"/>
        <v>1</v>
      </c>
      <c r="M156" s="281" t="s">
        <v>12</v>
      </c>
      <c r="N156" s="280">
        <f t="shared" si="21"/>
        <v>0</v>
      </c>
      <c r="O156" s="281" t="s">
        <v>12</v>
      </c>
      <c r="P156" s="280">
        <f t="shared" si="26"/>
        <v>0</v>
      </c>
      <c r="Q156" s="281" t="s">
        <v>12</v>
      </c>
      <c r="R156" s="280">
        <f t="shared" si="27"/>
        <v>0</v>
      </c>
      <c r="S156" s="280">
        <f t="shared" si="22"/>
        <v>1</v>
      </c>
      <c r="T156" s="303">
        <v>6790.7056324231626</v>
      </c>
      <c r="U156" s="303">
        <v>806.49528850501474</v>
      </c>
      <c r="V156" s="303">
        <v>5984.2103439181483</v>
      </c>
      <c r="W156" s="303">
        <v>1.0900000000000001</v>
      </c>
      <c r="X156" s="334">
        <v>3</v>
      </c>
      <c r="Y156" s="303">
        <v>0</v>
      </c>
      <c r="Z156" s="334">
        <v>0</v>
      </c>
      <c r="AA156" s="303">
        <v>42.5</v>
      </c>
      <c r="AB156" s="335">
        <v>0.5</v>
      </c>
      <c r="AC156" s="303">
        <v>0</v>
      </c>
      <c r="AD156" s="303">
        <v>0</v>
      </c>
      <c r="AE156" s="303">
        <v>0</v>
      </c>
      <c r="AF156" s="334">
        <v>0</v>
      </c>
      <c r="AG156" s="334">
        <v>3</v>
      </c>
      <c r="AH156" s="303">
        <f t="shared" si="23"/>
        <v>43.59</v>
      </c>
      <c r="AI156" s="369">
        <f t="shared" si="24"/>
        <v>6027.8003439181484</v>
      </c>
    </row>
    <row r="157" spans="1:35" s="282" customFormat="1" ht="18" customHeight="1" x14ac:dyDescent="0.2">
      <c r="A157" s="276" t="s">
        <v>498</v>
      </c>
      <c r="B157" s="309" t="s">
        <v>507</v>
      </c>
      <c r="C157" s="272" t="s">
        <v>508</v>
      </c>
      <c r="D157" s="273" t="s">
        <v>19</v>
      </c>
      <c r="E157" s="274" t="s">
        <v>20</v>
      </c>
      <c r="F157" s="275">
        <v>2</v>
      </c>
      <c r="G157" s="272" t="s">
        <v>599</v>
      </c>
      <c r="H157" s="272" t="s">
        <v>600</v>
      </c>
      <c r="I157" s="277">
        <v>601690</v>
      </c>
      <c r="J157" s="278">
        <v>1</v>
      </c>
      <c r="K157" s="279">
        <v>1</v>
      </c>
      <c r="L157" s="280">
        <f t="shared" si="20"/>
        <v>1</v>
      </c>
      <c r="M157" s="281" t="s">
        <v>12</v>
      </c>
      <c r="N157" s="280">
        <f t="shared" si="21"/>
        <v>0</v>
      </c>
      <c r="O157" s="281" t="s">
        <v>12</v>
      </c>
      <c r="P157" s="280">
        <f t="shared" si="26"/>
        <v>0</v>
      </c>
      <c r="Q157" s="281" t="s">
        <v>12</v>
      </c>
      <c r="R157" s="280">
        <f t="shared" si="27"/>
        <v>0</v>
      </c>
      <c r="S157" s="280">
        <f t="shared" si="22"/>
        <v>1</v>
      </c>
      <c r="T157" s="303">
        <v>6790.7056324231598</v>
      </c>
      <c r="U157" s="303">
        <v>806.49528850501474</v>
      </c>
      <c r="V157" s="303">
        <v>5984.2103439181483</v>
      </c>
      <c r="W157" s="303">
        <v>6487.65</v>
      </c>
      <c r="X157" s="334">
        <v>6770</v>
      </c>
      <c r="Y157" s="303">
        <v>28.8</v>
      </c>
      <c r="Z157" s="334">
        <v>4</v>
      </c>
      <c r="AA157" s="303">
        <v>85</v>
      </c>
      <c r="AB157" s="335">
        <v>1</v>
      </c>
      <c r="AC157" s="303">
        <v>0</v>
      </c>
      <c r="AD157" s="303">
        <v>0</v>
      </c>
      <c r="AE157" s="303">
        <v>0</v>
      </c>
      <c r="AF157" s="334">
        <v>0</v>
      </c>
      <c r="AG157" s="334">
        <v>6774</v>
      </c>
      <c r="AH157" s="303">
        <f t="shared" si="23"/>
        <v>6601.45</v>
      </c>
      <c r="AI157" s="369">
        <f t="shared" si="24"/>
        <v>12585.660343918149</v>
      </c>
    </row>
    <row r="158" spans="1:35" s="282" customFormat="1" ht="18" customHeight="1" x14ac:dyDescent="0.2">
      <c r="A158" s="276" t="s">
        <v>498</v>
      </c>
      <c r="B158" s="309" t="s">
        <v>509</v>
      </c>
      <c r="C158" s="276" t="s">
        <v>145</v>
      </c>
      <c r="D158" s="273" t="s">
        <v>25</v>
      </c>
      <c r="E158" s="276" t="s">
        <v>26</v>
      </c>
      <c r="F158" s="275">
        <v>2</v>
      </c>
      <c r="G158" s="276" t="s">
        <v>618</v>
      </c>
      <c r="H158" s="276" t="s">
        <v>920</v>
      </c>
      <c r="I158" s="276">
        <v>601410</v>
      </c>
      <c r="J158" s="278">
        <v>2</v>
      </c>
      <c r="K158" s="279">
        <v>1</v>
      </c>
      <c r="L158" s="280">
        <f t="shared" si="20"/>
        <v>2</v>
      </c>
      <c r="M158" s="281" t="s">
        <v>12</v>
      </c>
      <c r="N158" s="280">
        <f t="shared" si="21"/>
        <v>0</v>
      </c>
      <c r="O158" s="281" t="s">
        <v>12</v>
      </c>
      <c r="P158" s="280">
        <f t="shared" si="26"/>
        <v>0</v>
      </c>
      <c r="Q158" s="281" t="s">
        <v>12</v>
      </c>
      <c r="R158" s="280">
        <f t="shared" si="27"/>
        <v>0</v>
      </c>
      <c r="S158" s="280">
        <f t="shared" si="22"/>
        <v>2</v>
      </c>
      <c r="T158" s="303">
        <v>13581.411264846325</v>
      </c>
      <c r="U158" s="303">
        <v>1612.9905770100295</v>
      </c>
      <c r="V158" s="303">
        <v>11968.420687836297</v>
      </c>
      <c r="W158" s="303">
        <v>114.01</v>
      </c>
      <c r="X158" s="334">
        <v>266</v>
      </c>
      <c r="Y158" s="303">
        <v>8.11</v>
      </c>
      <c r="Z158" s="334">
        <v>3</v>
      </c>
      <c r="AA158" s="303">
        <v>106.25</v>
      </c>
      <c r="AB158" s="335">
        <v>1.25</v>
      </c>
      <c r="AC158" s="303">
        <v>0</v>
      </c>
      <c r="AD158" s="303">
        <v>0</v>
      </c>
      <c r="AE158" s="303">
        <v>0</v>
      </c>
      <c r="AF158" s="334">
        <v>0</v>
      </c>
      <c r="AG158" s="334">
        <v>269</v>
      </c>
      <c r="AH158" s="303">
        <f t="shared" si="23"/>
        <v>228.37</v>
      </c>
      <c r="AI158" s="369">
        <f t="shared" si="24"/>
        <v>12196.790687836297</v>
      </c>
    </row>
    <row r="159" spans="1:35" s="282" customFormat="1" ht="18" customHeight="1" x14ac:dyDescent="0.2">
      <c r="A159" s="276" t="s">
        <v>498</v>
      </c>
      <c r="B159" s="309" t="s">
        <v>516</v>
      </c>
      <c r="C159" s="272" t="s">
        <v>517</v>
      </c>
      <c r="D159" s="273" t="s">
        <v>15</v>
      </c>
      <c r="E159" s="274" t="s">
        <v>16</v>
      </c>
      <c r="F159" s="275">
        <v>2</v>
      </c>
      <c r="G159" s="272" t="s">
        <v>581</v>
      </c>
      <c r="H159" s="272" t="s">
        <v>619</v>
      </c>
      <c r="I159" s="277">
        <v>601210</v>
      </c>
      <c r="J159" s="278">
        <v>1</v>
      </c>
      <c r="K159" s="279">
        <v>1</v>
      </c>
      <c r="L159" s="280">
        <f t="shared" si="20"/>
        <v>1</v>
      </c>
      <c r="M159" s="281" t="s">
        <v>12</v>
      </c>
      <c r="N159" s="280">
        <f t="shared" si="21"/>
        <v>0</v>
      </c>
      <c r="O159" s="281" t="s">
        <v>12</v>
      </c>
      <c r="P159" s="280">
        <f t="shared" si="26"/>
        <v>0</v>
      </c>
      <c r="Q159" s="281" t="s">
        <v>12</v>
      </c>
      <c r="R159" s="280">
        <f t="shared" si="27"/>
        <v>0</v>
      </c>
      <c r="S159" s="280">
        <f t="shared" si="22"/>
        <v>1</v>
      </c>
      <c r="T159" s="303">
        <v>6790.7056324231626</v>
      </c>
      <c r="U159" s="303">
        <v>806.49528850501474</v>
      </c>
      <c r="V159" s="303">
        <v>5984.2103439181483</v>
      </c>
      <c r="W159" s="303">
        <v>28.49</v>
      </c>
      <c r="X159" s="334">
        <v>30</v>
      </c>
      <c r="Y159" s="303">
        <v>0</v>
      </c>
      <c r="Z159" s="334">
        <v>0</v>
      </c>
      <c r="AA159" s="303">
        <v>0</v>
      </c>
      <c r="AB159" s="335">
        <v>0</v>
      </c>
      <c r="AC159" s="303">
        <v>0</v>
      </c>
      <c r="AD159" s="303">
        <v>0</v>
      </c>
      <c r="AE159" s="303">
        <v>0</v>
      </c>
      <c r="AF159" s="334">
        <v>0</v>
      </c>
      <c r="AG159" s="334">
        <v>30</v>
      </c>
      <c r="AH159" s="303">
        <f t="shared" si="23"/>
        <v>28.49</v>
      </c>
      <c r="AI159" s="369">
        <f t="shared" si="24"/>
        <v>6012.7003439181481</v>
      </c>
    </row>
    <row r="160" spans="1:35" s="282" customFormat="1" ht="18" customHeight="1" x14ac:dyDescent="0.2">
      <c r="A160" s="276" t="s">
        <v>498</v>
      </c>
      <c r="B160" s="309" t="s">
        <v>518</v>
      </c>
      <c r="C160" s="272" t="s">
        <v>519</v>
      </c>
      <c r="D160" s="273" t="s">
        <v>15</v>
      </c>
      <c r="E160" s="274" t="s">
        <v>16</v>
      </c>
      <c r="F160" s="275">
        <v>2</v>
      </c>
      <c r="G160" s="272" t="s">
        <v>618</v>
      </c>
      <c r="H160" s="272" t="s">
        <v>621</v>
      </c>
      <c r="I160" s="277">
        <v>601473</v>
      </c>
      <c r="J160" s="278">
        <v>1</v>
      </c>
      <c r="K160" s="279">
        <v>1</v>
      </c>
      <c r="L160" s="280">
        <f t="shared" si="20"/>
        <v>1</v>
      </c>
      <c r="M160" s="281" t="s">
        <v>12</v>
      </c>
      <c r="N160" s="280">
        <f t="shared" si="21"/>
        <v>0</v>
      </c>
      <c r="O160" s="281" t="s">
        <v>12</v>
      </c>
      <c r="P160" s="280">
        <f t="shared" si="26"/>
        <v>0</v>
      </c>
      <c r="Q160" s="281" t="s">
        <v>12</v>
      </c>
      <c r="R160" s="280">
        <f t="shared" si="27"/>
        <v>0</v>
      </c>
      <c r="S160" s="280">
        <f t="shared" si="22"/>
        <v>1</v>
      </c>
      <c r="T160" s="303">
        <v>6790.7056324231626</v>
      </c>
      <c r="U160" s="303">
        <v>806.49528850501474</v>
      </c>
      <c r="V160" s="303">
        <v>5984.2103439181483</v>
      </c>
      <c r="W160" s="303">
        <v>0</v>
      </c>
      <c r="X160" s="334">
        <v>0</v>
      </c>
      <c r="Y160" s="303">
        <v>0</v>
      </c>
      <c r="Z160" s="334">
        <v>0</v>
      </c>
      <c r="AA160" s="303">
        <v>42.5</v>
      </c>
      <c r="AB160" s="335">
        <v>0.5</v>
      </c>
      <c r="AC160" s="303">
        <v>0</v>
      </c>
      <c r="AD160" s="303">
        <v>0</v>
      </c>
      <c r="AE160" s="303">
        <v>0</v>
      </c>
      <c r="AF160" s="334">
        <v>0</v>
      </c>
      <c r="AG160" s="334">
        <v>0</v>
      </c>
      <c r="AH160" s="303">
        <f t="shared" si="23"/>
        <v>42.5</v>
      </c>
      <c r="AI160" s="369">
        <f t="shared" si="24"/>
        <v>6026.7103439181483</v>
      </c>
    </row>
    <row r="161" spans="1:35" s="282" customFormat="1" ht="18" customHeight="1" x14ac:dyDescent="0.2">
      <c r="A161" s="276" t="s">
        <v>498</v>
      </c>
      <c r="B161" s="309" t="s">
        <v>660</v>
      </c>
      <c r="C161" s="272" t="s">
        <v>661</v>
      </c>
      <c r="D161" s="273" t="s">
        <v>662</v>
      </c>
      <c r="E161" s="274" t="s">
        <v>663</v>
      </c>
      <c r="F161" s="275">
        <v>4</v>
      </c>
      <c r="G161" s="272" t="s">
        <v>599</v>
      </c>
      <c r="H161" s="272" t="s">
        <v>665</v>
      </c>
      <c r="I161" s="272">
        <v>601203</v>
      </c>
      <c r="J161" s="278">
        <v>1</v>
      </c>
      <c r="K161" s="279">
        <v>0.52</v>
      </c>
      <c r="L161" s="280">
        <f t="shared" si="20"/>
        <v>0.52</v>
      </c>
      <c r="M161" s="281" t="s">
        <v>12</v>
      </c>
      <c r="N161" s="280">
        <f t="shared" si="21"/>
        <v>0</v>
      </c>
      <c r="O161" s="281" t="s">
        <v>12</v>
      </c>
      <c r="P161" s="280">
        <f t="shared" si="26"/>
        <v>0</v>
      </c>
      <c r="Q161" s="281" t="s">
        <v>12</v>
      </c>
      <c r="R161" s="280">
        <f t="shared" si="27"/>
        <v>0</v>
      </c>
      <c r="S161" s="280">
        <f t="shared" si="22"/>
        <v>0.52</v>
      </c>
      <c r="T161" s="303">
        <v>3531.1669288600447</v>
      </c>
      <c r="U161" s="303">
        <v>419.37755002260769</v>
      </c>
      <c r="V161" s="303">
        <v>3111.7893788374367</v>
      </c>
      <c r="W161" s="303">
        <v>0</v>
      </c>
      <c r="X161" s="334">
        <v>0</v>
      </c>
      <c r="Y161" s="303">
        <v>0</v>
      </c>
      <c r="Z161" s="334">
        <v>0</v>
      </c>
      <c r="AA161" s="303">
        <v>0</v>
      </c>
      <c r="AB161" s="335">
        <v>0</v>
      </c>
      <c r="AC161" s="303">
        <v>0</v>
      </c>
      <c r="AD161" s="303">
        <v>0</v>
      </c>
      <c r="AE161" s="303">
        <v>0</v>
      </c>
      <c r="AF161" s="334">
        <v>0</v>
      </c>
      <c r="AG161" s="334">
        <v>0</v>
      </c>
      <c r="AH161" s="303">
        <f t="shared" si="23"/>
        <v>0</v>
      </c>
      <c r="AI161" s="369">
        <f t="shared" si="24"/>
        <v>3111.7893788374367</v>
      </c>
    </row>
    <row r="162" spans="1:35" s="282" customFormat="1" ht="18" customHeight="1" x14ac:dyDescent="0.2">
      <c r="A162" s="276" t="s">
        <v>498</v>
      </c>
      <c r="B162" s="309" t="s">
        <v>511</v>
      </c>
      <c r="C162" s="274" t="s">
        <v>512</v>
      </c>
      <c r="D162" s="287" t="s">
        <v>513</v>
      </c>
      <c r="E162" s="274" t="s">
        <v>514</v>
      </c>
      <c r="F162" s="275">
        <v>4</v>
      </c>
      <c r="G162" s="272" t="s">
        <v>618</v>
      </c>
      <c r="H162" s="272" t="s">
        <v>666</v>
      </c>
      <c r="I162" s="277">
        <v>601422</v>
      </c>
      <c r="J162" s="278">
        <v>1</v>
      </c>
      <c r="K162" s="279">
        <v>1</v>
      </c>
      <c r="L162" s="280">
        <f t="shared" si="20"/>
        <v>1</v>
      </c>
      <c r="M162" s="281" t="s">
        <v>12</v>
      </c>
      <c r="N162" s="280">
        <f t="shared" si="21"/>
        <v>0</v>
      </c>
      <c r="O162" s="281" t="s">
        <v>12</v>
      </c>
      <c r="P162" s="280">
        <f t="shared" si="26"/>
        <v>0</v>
      </c>
      <c r="Q162" s="281" t="s">
        <v>12</v>
      </c>
      <c r="R162" s="280">
        <f t="shared" si="27"/>
        <v>0</v>
      </c>
      <c r="S162" s="280">
        <f t="shared" si="22"/>
        <v>1</v>
      </c>
      <c r="T162" s="303">
        <v>6790.7056324231626</v>
      </c>
      <c r="U162" s="303">
        <v>806.49528850501474</v>
      </c>
      <c r="V162" s="303">
        <v>5984.2103439181483</v>
      </c>
      <c r="W162" s="303">
        <v>155.93</v>
      </c>
      <c r="X162" s="334">
        <v>165</v>
      </c>
      <c r="Y162" s="303">
        <v>8.01</v>
      </c>
      <c r="Z162" s="334">
        <v>3</v>
      </c>
      <c r="AA162" s="303">
        <v>425</v>
      </c>
      <c r="AB162" s="335">
        <v>5</v>
      </c>
      <c r="AC162" s="303">
        <v>304.01</v>
      </c>
      <c r="AD162" s="303">
        <v>0</v>
      </c>
      <c r="AE162" s="303">
        <v>0</v>
      </c>
      <c r="AF162" s="334">
        <v>0</v>
      </c>
      <c r="AG162" s="334">
        <v>168</v>
      </c>
      <c r="AH162" s="303">
        <f t="shared" si="23"/>
        <v>892.95</v>
      </c>
      <c r="AI162" s="369">
        <f t="shared" si="24"/>
        <v>6877.1603439181481</v>
      </c>
    </row>
    <row r="163" spans="1:35" s="282" customFormat="1" ht="18" customHeight="1" x14ac:dyDescent="0.2">
      <c r="A163" s="276" t="s">
        <v>498</v>
      </c>
      <c r="B163" s="309" t="s">
        <v>677</v>
      </c>
      <c r="C163" s="272" t="s">
        <v>678</v>
      </c>
      <c r="D163" s="273" t="s">
        <v>679</v>
      </c>
      <c r="E163" s="274" t="s">
        <v>680</v>
      </c>
      <c r="F163" s="275">
        <v>4</v>
      </c>
      <c r="G163" s="272" t="s">
        <v>599</v>
      </c>
      <c r="H163" s="272" t="s">
        <v>600</v>
      </c>
      <c r="I163" s="272">
        <v>601690</v>
      </c>
      <c r="J163" s="278">
        <v>1</v>
      </c>
      <c r="K163" s="279">
        <v>0.2</v>
      </c>
      <c r="L163" s="280">
        <f t="shared" si="20"/>
        <v>0.2</v>
      </c>
      <c r="M163" s="281" t="s">
        <v>12</v>
      </c>
      <c r="N163" s="280">
        <f t="shared" si="21"/>
        <v>0</v>
      </c>
      <c r="O163" s="281" t="s">
        <v>12</v>
      </c>
      <c r="P163" s="280">
        <f t="shared" si="26"/>
        <v>0</v>
      </c>
      <c r="Q163" s="281" t="s">
        <v>12</v>
      </c>
      <c r="R163" s="280">
        <f t="shared" si="27"/>
        <v>0</v>
      </c>
      <c r="S163" s="280">
        <f t="shared" si="22"/>
        <v>0.2</v>
      </c>
      <c r="T163" s="303">
        <v>1358.1411264846327</v>
      </c>
      <c r="U163" s="303">
        <v>161.29905770100297</v>
      </c>
      <c r="V163" s="303">
        <v>1196.8420687836297</v>
      </c>
      <c r="W163" s="303">
        <v>0</v>
      </c>
      <c r="X163" s="334">
        <v>0</v>
      </c>
      <c r="Y163" s="303">
        <v>0</v>
      </c>
      <c r="Z163" s="334">
        <v>0</v>
      </c>
      <c r="AA163" s="303">
        <v>0</v>
      </c>
      <c r="AB163" s="335">
        <v>0</v>
      </c>
      <c r="AC163" s="303">
        <v>0</v>
      </c>
      <c r="AD163" s="303">
        <v>0</v>
      </c>
      <c r="AE163" s="303">
        <v>0</v>
      </c>
      <c r="AF163" s="334">
        <v>0</v>
      </c>
      <c r="AG163" s="334">
        <v>0</v>
      </c>
      <c r="AH163" s="303">
        <f t="shared" si="23"/>
        <v>0</v>
      </c>
      <c r="AI163" s="369">
        <f t="shared" si="24"/>
        <v>1196.8420687836297</v>
      </c>
    </row>
    <row r="164" spans="1:35" s="282" customFormat="1" ht="18" customHeight="1" x14ac:dyDescent="0.2">
      <c r="A164" s="276" t="s">
        <v>498</v>
      </c>
      <c r="B164" s="309" t="s">
        <v>681</v>
      </c>
      <c r="C164" s="272" t="s">
        <v>678</v>
      </c>
      <c r="D164" s="273" t="s">
        <v>679</v>
      </c>
      <c r="E164" s="274" t="s">
        <v>682</v>
      </c>
      <c r="F164" s="275">
        <v>4</v>
      </c>
      <c r="G164" s="272" t="s">
        <v>581</v>
      </c>
      <c r="H164" s="272" t="s">
        <v>683</v>
      </c>
      <c r="I164" s="272">
        <v>601775</v>
      </c>
      <c r="J164" s="278">
        <v>1</v>
      </c>
      <c r="K164" s="279">
        <v>0.2</v>
      </c>
      <c r="L164" s="280">
        <f t="shared" si="20"/>
        <v>0.2</v>
      </c>
      <c r="M164" s="281" t="s">
        <v>12</v>
      </c>
      <c r="N164" s="280">
        <f t="shared" si="21"/>
        <v>0</v>
      </c>
      <c r="O164" s="281" t="s">
        <v>12</v>
      </c>
      <c r="P164" s="280">
        <f t="shared" si="26"/>
        <v>0</v>
      </c>
      <c r="Q164" s="281" t="s">
        <v>12</v>
      </c>
      <c r="R164" s="280">
        <f t="shared" si="27"/>
        <v>0</v>
      </c>
      <c r="S164" s="280">
        <f t="shared" si="22"/>
        <v>0.2</v>
      </c>
      <c r="T164" s="303">
        <v>1358.1411264846327</v>
      </c>
      <c r="U164" s="303">
        <v>161.29905770100297</v>
      </c>
      <c r="V164" s="303">
        <v>1196.8420687836297</v>
      </c>
      <c r="W164" s="303">
        <v>0</v>
      </c>
      <c r="X164" s="334">
        <v>0</v>
      </c>
      <c r="Y164" s="303">
        <v>0</v>
      </c>
      <c r="Z164" s="334">
        <v>0</v>
      </c>
      <c r="AA164" s="303">
        <v>0</v>
      </c>
      <c r="AB164" s="335">
        <v>0</v>
      </c>
      <c r="AC164" s="303">
        <v>0</v>
      </c>
      <c r="AD164" s="303">
        <v>0</v>
      </c>
      <c r="AE164" s="303">
        <v>0</v>
      </c>
      <c r="AF164" s="334">
        <v>0</v>
      </c>
      <c r="AG164" s="334">
        <v>0</v>
      </c>
      <c r="AH164" s="303">
        <f t="shared" si="23"/>
        <v>0</v>
      </c>
      <c r="AI164" s="369">
        <f t="shared" si="24"/>
        <v>1196.8420687836297</v>
      </c>
    </row>
    <row r="165" spans="1:35" s="282" customFormat="1" ht="18" customHeight="1" x14ac:dyDescent="0.2">
      <c r="A165" s="276" t="s">
        <v>498</v>
      </c>
      <c r="B165" s="309" t="s">
        <v>685</v>
      </c>
      <c r="C165" s="272" t="s">
        <v>678</v>
      </c>
      <c r="D165" s="273" t="s">
        <v>679</v>
      </c>
      <c r="E165" s="274" t="s">
        <v>686</v>
      </c>
      <c r="F165" s="275">
        <v>4</v>
      </c>
      <c r="G165" s="272" t="s">
        <v>581</v>
      </c>
      <c r="H165" s="272" t="s">
        <v>687</v>
      </c>
      <c r="I165" s="272">
        <v>601774</v>
      </c>
      <c r="J165" s="278">
        <v>1</v>
      </c>
      <c r="K165" s="279">
        <v>0.2</v>
      </c>
      <c r="L165" s="280">
        <f t="shared" si="20"/>
        <v>0.2</v>
      </c>
      <c r="M165" s="281" t="s">
        <v>12</v>
      </c>
      <c r="N165" s="280">
        <f t="shared" si="21"/>
        <v>0</v>
      </c>
      <c r="O165" s="281" t="s">
        <v>12</v>
      </c>
      <c r="P165" s="280">
        <f t="shared" si="26"/>
        <v>0</v>
      </c>
      <c r="Q165" s="281" t="s">
        <v>12</v>
      </c>
      <c r="R165" s="280">
        <f t="shared" si="27"/>
        <v>0</v>
      </c>
      <c r="S165" s="280">
        <f t="shared" si="22"/>
        <v>0.2</v>
      </c>
      <c r="T165" s="303">
        <v>1358.1411264846327</v>
      </c>
      <c r="U165" s="303">
        <v>161.29905770100297</v>
      </c>
      <c r="V165" s="303">
        <v>1196.8420687836297</v>
      </c>
      <c r="W165" s="303">
        <v>0</v>
      </c>
      <c r="X165" s="334">
        <v>0</v>
      </c>
      <c r="Y165" s="303">
        <v>0</v>
      </c>
      <c r="Z165" s="334">
        <v>0</v>
      </c>
      <c r="AA165" s="303">
        <v>0</v>
      </c>
      <c r="AB165" s="335">
        <v>0</v>
      </c>
      <c r="AC165" s="303">
        <v>0</v>
      </c>
      <c r="AD165" s="303">
        <v>0</v>
      </c>
      <c r="AE165" s="303">
        <v>0</v>
      </c>
      <c r="AF165" s="334">
        <v>0</v>
      </c>
      <c r="AG165" s="334">
        <v>0</v>
      </c>
      <c r="AH165" s="303">
        <f t="shared" si="23"/>
        <v>0</v>
      </c>
      <c r="AI165" s="369">
        <f t="shared" si="24"/>
        <v>1196.8420687836297</v>
      </c>
    </row>
    <row r="166" spans="1:35" s="282" customFormat="1" ht="18" customHeight="1" x14ac:dyDescent="0.2">
      <c r="A166" s="276" t="s">
        <v>498</v>
      </c>
      <c r="B166" s="309" t="s">
        <v>688</v>
      </c>
      <c r="C166" s="272" t="s">
        <v>678</v>
      </c>
      <c r="D166" s="273" t="s">
        <v>679</v>
      </c>
      <c r="E166" s="274" t="s">
        <v>689</v>
      </c>
      <c r="F166" s="275">
        <v>4</v>
      </c>
      <c r="G166" s="272" t="s">
        <v>581</v>
      </c>
      <c r="H166" s="272" t="s">
        <v>690</v>
      </c>
      <c r="I166" s="272">
        <v>601773</v>
      </c>
      <c r="J166" s="278">
        <v>1</v>
      </c>
      <c r="K166" s="279">
        <v>0.2</v>
      </c>
      <c r="L166" s="280">
        <f t="shared" si="20"/>
        <v>0.2</v>
      </c>
      <c r="M166" s="281" t="s">
        <v>12</v>
      </c>
      <c r="N166" s="280">
        <f t="shared" si="21"/>
        <v>0</v>
      </c>
      <c r="O166" s="281" t="s">
        <v>12</v>
      </c>
      <c r="P166" s="280">
        <f t="shared" si="26"/>
        <v>0</v>
      </c>
      <c r="Q166" s="281" t="s">
        <v>12</v>
      </c>
      <c r="R166" s="280">
        <f t="shared" si="27"/>
        <v>0</v>
      </c>
      <c r="S166" s="280">
        <f t="shared" si="22"/>
        <v>0.2</v>
      </c>
      <c r="T166" s="303">
        <v>1358.1411264846327</v>
      </c>
      <c r="U166" s="303">
        <v>161.29905770100297</v>
      </c>
      <c r="V166" s="303">
        <v>1196.8420687836297</v>
      </c>
      <c r="W166" s="303">
        <v>0</v>
      </c>
      <c r="X166" s="334">
        <v>0</v>
      </c>
      <c r="Y166" s="303">
        <v>0</v>
      </c>
      <c r="Z166" s="334">
        <v>0</v>
      </c>
      <c r="AA166" s="303">
        <v>0</v>
      </c>
      <c r="AB166" s="335">
        <v>0</v>
      </c>
      <c r="AC166" s="303">
        <v>0</v>
      </c>
      <c r="AD166" s="303">
        <v>0</v>
      </c>
      <c r="AE166" s="303">
        <v>0</v>
      </c>
      <c r="AF166" s="334">
        <v>0</v>
      </c>
      <c r="AG166" s="334">
        <v>0</v>
      </c>
      <c r="AH166" s="303">
        <f t="shared" si="23"/>
        <v>0</v>
      </c>
      <c r="AI166" s="369">
        <f t="shared" si="24"/>
        <v>1196.8420687836297</v>
      </c>
    </row>
    <row r="167" spans="1:35" s="282" customFormat="1" ht="18" customHeight="1" x14ac:dyDescent="0.2">
      <c r="A167" s="276" t="s">
        <v>498</v>
      </c>
      <c r="B167" s="309" t="s">
        <v>691</v>
      </c>
      <c r="C167" s="272" t="s">
        <v>678</v>
      </c>
      <c r="D167" s="273" t="s">
        <v>679</v>
      </c>
      <c r="E167" s="274" t="s">
        <v>692</v>
      </c>
      <c r="F167" s="275">
        <v>4</v>
      </c>
      <c r="G167" s="272" t="s">
        <v>599</v>
      </c>
      <c r="H167" s="272" t="s">
        <v>693</v>
      </c>
      <c r="I167" s="272" t="s">
        <v>919</v>
      </c>
      <c r="J167" s="278">
        <v>1</v>
      </c>
      <c r="K167" s="279">
        <v>0.2</v>
      </c>
      <c r="L167" s="280">
        <f t="shared" si="20"/>
        <v>0.2</v>
      </c>
      <c r="M167" s="281" t="s">
        <v>12</v>
      </c>
      <c r="N167" s="280">
        <f t="shared" si="21"/>
        <v>0</v>
      </c>
      <c r="O167" s="281" t="s">
        <v>12</v>
      </c>
      <c r="P167" s="280">
        <f t="shared" si="26"/>
        <v>0</v>
      </c>
      <c r="Q167" s="281" t="s">
        <v>12</v>
      </c>
      <c r="R167" s="280">
        <f t="shared" si="27"/>
        <v>0</v>
      </c>
      <c r="S167" s="280">
        <f t="shared" si="22"/>
        <v>0.2</v>
      </c>
      <c r="T167" s="303">
        <v>1358.1411264846327</v>
      </c>
      <c r="U167" s="303">
        <v>161.29905770100297</v>
      </c>
      <c r="V167" s="303">
        <v>1196.8420687836297</v>
      </c>
      <c r="W167" s="303">
        <v>0</v>
      </c>
      <c r="X167" s="334">
        <v>0</v>
      </c>
      <c r="Y167" s="303">
        <v>0</v>
      </c>
      <c r="Z167" s="334">
        <v>0</v>
      </c>
      <c r="AA167" s="303">
        <v>0</v>
      </c>
      <c r="AB167" s="335">
        <v>0</v>
      </c>
      <c r="AC167" s="303">
        <v>0</v>
      </c>
      <c r="AD167" s="303">
        <v>0</v>
      </c>
      <c r="AE167" s="303">
        <v>0</v>
      </c>
      <c r="AF167" s="334">
        <v>0</v>
      </c>
      <c r="AG167" s="334">
        <v>0</v>
      </c>
      <c r="AH167" s="303">
        <f t="shared" si="23"/>
        <v>0</v>
      </c>
      <c r="AI167" s="369">
        <f t="shared" si="24"/>
        <v>1196.8420687836297</v>
      </c>
    </row>
    <row r="168" spans="1:35" s="282" customFormat="1" ht="18" customHeight="1" x14ac:dyDescent="0.2">
      <c r="A168" s="276" t="s">
        <v>498</v>
      </c>
      <c r="B168" s="309" t="s">
        <v>499</v>
      </c>
      <c r="C168" s="272" t="s">
        <v>500</v>
      </c>
      <c r="D168" s="273" t="s">
        <v>723</v>
      </c>
      <c r="E168" s="274" t="s">
        <v>501</v>
      </c>
      <c r="F168" s="275">
        <v>4</v>
      </c>
      <c r="G168" s="272" t="s">
        <v>581</v>
      </c>
      <c r="H168" s="272" t="s">
        <v>724</v>
      </c>
      <c r="I168" s="277">
        <v>601390</v>
      </c>
      <c r="J168" s="278">
        <v>1</v>
      </c>
      <c r="K168" s="279">
        <v>0.75</v>
      </c>
      <c r="L168" s="280">
        <f t="shared" si="20"/>
        <v>0.75</v>
      </c>
      <c r="M168" s="281" t="s">
        <v>12</v>
      </c>
      <c r="N168" s="280">
        <f t="shared" si="21"/>
        <v>0</v>
      </c>
      <c r="O168" s="281" t="s">
        <v>12</v>
      </c>
      <c r="P168" s="280">
        <f t="shared" si="26"/>
        <v>0</v>
      </c>
      <c r="Q168" s="281" t="s">
        <v>12</v>
      </c>
      <c r="R168" s="280">
        <f t="shared" si="27"/>
        <v>0</v>
      </c>
      <c r="S168" s="280">
        <f t="shared" si="22"/>
        <v>0.75</v>
      </c>
      <c r="T168" s="303">
        <v>5093.0292243173717</v>
      </c>
      <c r="U168" s="303">
        <v>604.87146637876106</v>
      </c>
      <c r="V168" s="303">
        <v>4488.1577579386103</v>
      </c>
      <c r="W168" s="303">
        <v>6.37</v>
      </c>
      <c r="X168" s="334">
        <v>18</v>
      </c>
      <c r="Y168" s="303">
        <v>0</v>
      </c>
      <c r="Z168" s="334">
        <v>0</v>
      </c>
      <c r="AA168" s="303">
        <v>0</v>
      </c>
      <c r="AB168" s="335">
        <v>0</v>
      </c>
      <c r="AC168" s="303">
        <v>0</v>
      </c>
      <c r="AD168" s="303">
        <v>0</v>
      </c>
      <c r="AE168" s="303">
        <v>0</v>
      </c>
      <c r="AF168" s="334">
        <v>0</v>
      </c>
      <c r="AG168" s="334">
        <v>18</v>
      </c>
      <c r="AH168" s="303">
        <f t="shared" si="23"/>
        <v>6.37</v>
      </c>
      <c r="AI168" s="369">
        <f t="shared" si="24"/>
        <v>4494.5277579386102</v>
      </c>
    </row>
    <row r="169" spans="1:35" s="282" customFormat="1" ht="18" customHeight="1" x14ac:dyDescent="0.2">
      <c r="A169" s="276" t="s">
        <v>498</v>
      </c>
      <c r="B169" s="309" t="s">
        <v>506</v>
      </c>
      <c r="C169" s="272" t="s">
        <v>500</v>
      </c>
      <c r="D169" s="273" t="s">
        <v>723</v>
      </c>
      <c r="E169" s="274" t="s">
        <v>501</v>
      </c>
      <c r="F169" s="275">
        <v>4</v>
      </c>
      <c r="G169" s="272" t="s">
        <v>581</v>
      </c>
      <c r="H169" s="272" t="s">
        <v>726</v>
      </c>
      <c r="I169" s="277">
        <v>601380</v>
      </c>
      <c r="J169" s="278">
        <v>1</v>
      </c>
      <c r="K169" s="279">
        <v>0.25</v>
      </c>
      <c r="L169" s="280">
        <f t="shared" si="20"/>
        <v>0.25</v>
      </c>
      <c r="M169" s="281" t="s">
        <v>12</v>
      </c>
      <c r="N169" s="280">
        <f t="shared" si="21"/>
        <v>0</v>
      </c>
      <c r="O169" s="281" t="s">
        <v>12</v>
      </c>
      <c r="P169" s="280">
        <f t="shared" si="26"/>
        <v>0</v>
      </c>
      <c r="Q169" s="281" t="s">
        <v>12</v>
      </c>
      <c r="R169" s="280">
        <f t="shared" si="27"/>
        <v>0</v>
      </c>
      <c r="S169" s="280">
        <f t="shared" si="22"/>
        <v>0.25</v>
      </c>
      <c r="T169" s="303">
        <v>1697.6764081057906</v>
      </c>
      <c r="U169" s="303">
        <v>201.62382212625369</v>
      </c>
      <c r="V169" s="303">
        <v>1496.0525859795371</v>
      </c>
      <c r="W169" s="303">
        <v>0</v>
      </c>
      <c r="X169" s="334">
        <v>0</v>
      </c>
      <c r="Y169" s="303">
        <v>0</v>
      </c>
      <c r="Z169" s="334">
        <v>0</v>
      </c>
      <c r="AA169" s="303">
        <v>0</v>
      </c>
      <c r="AB169" s="335">
        <v>0</v>
      </c>
      <c r="AC169" s="303">
        <v>0</v>
      </c>
      <c r="AD169" s="303">
        <v>0</v>
      </c>
      <c r="AE169" s="303">
        <v>0</v>
      </c>
      <c r="AF169" s="334">
        <v>0</v>
      </c>
      <c r="AG169" s="334">
        <v>0</v>
      </c>
      <c r="AH169" s="303">
        <f t="shared" si="23"/>
        <v>0</v>
      </c>
      <c r="AI169" s="369">
        <f t="shared" si="24"/>
        <v>1496.0525859795371</v>
      </c>
    </row>
    <row r="170" spans="1:35" s="282" customFormat="1" ht="18" customHeight="1" x14ac:dyDescent="0.2">
      <c r="A170" s="276" t="s">
        <v>498</v>
      </c>
      <c r="B170" s="309" t="s">
        <v>502</v>
      </c>
      <c r="C170" s="272" t="s">
        <v>731</v>
      </c>
      <c r="D170" s="273" t="s">
        <v>133</v>
      </c>
      <c r="E170" s="276" t="s">
        <v>134</v>
      </c>
      <c r="F170" s="275">
        <v>2</v>
      </c>
      <c r="G170" s="272" t="s">
        <v>664</v>
      </c>
      <c r="H170" s="272" t="s">
        <v>915</v>
      </c>
      <c r="I170" s="277">
        <v>600001</v>
      </c>
      <c r="J170" s="278">
        <v>2</v>
      </c>
      <c r="K170" s="279">
        <v>1</v>
      </c>
      <c r="L170" s="280">
        <f t="shared" si="20"/>
        <v>2</v>
      </c>
      <c r="M170" s="281" t="s">
        <v>12</v>
      </c>
      <c r="N170" s="280">
        <f t="shared" si="21"/>
        <v>0</v>
      </c>
      <c r="O170" s="281" t="s">
        <v>76</v>
      </c>
      <c r="P170" s="280">
        <v>1</v>
      </c>
      <c r="Q170" s="281" t="s">
        <v>12</v>
      </c>
      <c r="R170" s="280">
        <f t="shared" si="27"/>
        <v>0</v>
      </c>
      <c r="S170" s="280">
        <f t="shared" si="22"/>
        <v>3</v>
      </c>
      <c r="T170" s="303">
        <v>20372.116897269487</v>
      </c>
      <c r="U170" s="303">
        <v>2419.4858655150442</v>
      </c>
      <c r="V170" s="303">
        <v>17952.631031754441</v>
      </c>
      <c r="W170" s="303">
        <v>1310.07</v>
      </c>
      <c r="X170" s="334">
        <v>3043</v>
      </c>
      <c r="Y170" s="303">
        <v>63.83</v>
      </c>
      <c r="Z170" s="334">
        <v>16</v>
      </c>
      <c r="AA170" s="303">
        <v>318.75</v>
      </c>
      <c r="AB170" s="335">
        <v>3.75</v>
      </c>
      <c r="AC170" s="303">
        <v>0</v>
      </c>
      <c r="AD170" s="303">
        <v>0</v>
      </c>
      <c r="AE170" s="303">
        <v>0</v>
      </c>
      <c r="AF170" s="334">
        <v>0</v>
      </c>
      <c r="AG170" s="334">
        <v>3059</v>
      </c>
      <c r="AH170" s="303">
        <f t="shared" si="23"/>
        <v>1692.6499999999999</v>
      </c>
      <c r="AI170" s="369">
        <f t="shared" si="24"/>
        <v>19645.281031754443</v>
      </c>
    </row>
    <row r="171" spans="1:35" s="282" customFormat="1" ht="18" customHeight="1" x14ac:dyDescent="0.2">
      <c r="A171" s="284" t="s">
        <v>498</v>
      </c>
      <c r="B171" s="309" t="s">
        <v>515</v>
      </c>
      <c r="C171" s="274" t="s">
        <v>565</v>
      </c>
      <c r="D171" s="287" t="s">
        <v>747</v>
      </c>
      <c r="E171" s="274" t="s">
        <v>564</v>
      </c>
      <c r="F171" s="275">
        <v>4</v>
      </c>
      <c r="G171" s="272" t="s">
        <v>599</v>
      </c>
      <c r="H171" s="272" t="s">
        <v>916</v>
      </c>
      <c r="I171" s="272">
        <v>601600</v>
      </c>
      <c r="J171" s="278">
        <v>1</v>
      </c>
      <c r="K171" s="279">
        <v>1</v>
      </c>
      <c r="L171" s="280">
        <f t="shared" si="20"/>
        <v>1</v>
      </c>
      <c r="M171" s="281" t="s">
        <v>12</v>
      </c>
      <c r="N171" s="280">
        <f t="shared" si="21"/>
        <v>0</v>
      </c>
      <c r="O171" s="281" t="s">
        <v>12</v>
      </c>
      <c r="P171" s="280">
        <f>IF(O171="Y",L171,0)</f>
        <v>0</v>
      </c>
      <c r="Q171" s="281" t="s">
        <v>12</v>
      </c>
      <c r="R171" s="280">
        <f t="shared" si="27"/>
        <v>0</v>
      </c>
      <c r="S171" s="280">
        <f t="shared" si="22"/>
        <v>1</v>
      </c>
      <c r="T171" s="303">
        <v>6790.7056324231626</v>
      </c>
      <c r="U171" s="303">
        <v>806.49528850501474</v>
      </c>
      <c r="V171" s="303">
        <v>5984.2103439181483</v>
      </c>
      <c r="W171" s="303">
        <v>3378.39</v>
      </c>
      <c r="X171" s="334">
        <v>5328</v>
      </c>
      <c r="Y171" s="303">
        <v>9.09</v>
      </c>
      <c r="Z171" s="334">
        <v>2</v>
      </c>
      <c r="AA171" s="303">
        <v>42.5</v>
      </c>
      <c r="AB171" s="335">
        <v>0.5</v>
      </c>
      <c r="AC171" s="303">
        <v>0</v>
      </c>
      <c r="AD171" s="303">
        <v>0</v>
      </c>
      <c r="AE171" s="303">
        <v>0</v>
      </c>
      <c r="AF171" s="334">
        <v>0</v>
      </c>
      <c r="AG171" s="334">
        <v>5330</v>
      </c>
      <c r="AH171" s="303">
        <f t="shared" si="23"/>
        <v>3429.98</v>
      </c>
      <c r="AI171" s="369">
        <f t="shared" si="24"/>
        <v>9414.1903439181478</v>
      </c>
    </row>
    <row r="172" spans="1:35" s="282" customFormat="1" ht="18" customHeight="1" x14ac:dyDescent="0.2">
      <c r="A172" s="276" t="s">
        <v>498</v>
      </c>
      <c r="B172" s="310" t="s">
        <v>843</v>
      </c>
      <c r="C172" s="276" t="s">
        <v>844</v>
      </c>
      <c r="D172" s="273" t="s">
        <v>845</v>
      </c>
      <c r="E172" s="276" t="s">
        <v>846</v>
      </c>
      <c r="F172" s="275">
        <v>4</v>
      </c>
      <c r="G172" s="276" t="s">
        <v>599</v>
      </c>
      <c r="H172" s="276" t="s">
        <v>912</v>
      </c>
      <c r="I172" s="276">
        <v>601640</v>
      </c>
      <c r="J172" s="278">
        <v>1</v>
      </c>
      <c r="K172" s="279">
        <v>1</v>
      </c>
      <c r="L172" s="280">
        <f t="shared" si="20"/>
        <v>1</v>
      </c>
      <c r="M172" s="281" t="s">
        <v>12</v>
      </c>
      <c r="N172" s="280">
        <f t="shared" si="21"/>
        <v>0</v>
      </c>
      <c r="O172" s="281" t="s">
        <v>12</v>
      </c>
      <c r="P172" s="280">
        <f>IF(O172="Y",L172,0)</f>
        <v>0</v>
      </c>
      <c r="Q172" s="281" t="s">
        <v>12</v>
      </c>
      <c r="R172" s="280">
        <f t="shared" si="27"/>
        <v>0</v>
      </c>
      <c r="S172" s="280">
        <f t="shared" si="22"/>
        <v>1</v>
      </c>
      <c r="T172" s="303">
        <v>6790.7056324231626</v>
      </c>
      <c r="U172" s="303">
        <v>806.49528850501474</v>
      </c>
      <c r="V172" s="303">
        <v>5984.2103439181483</v>
      </c>
      <c r="W172" s="303">
        <v>0</v>
      </c>
      <c r="X172" s="334">
        <v>0</v>
      </c>
      <c r="Y172" s="303">
        <v>0</v>
      </c>
      <c r="Z172" s="334">
        <v>0</v>
      </c>
      <c r="AA172" s="303">
        <v>0</v>
      </c>
      <c r="AB172" s="335">
        <v>0</v>
      </c>
      <c r="AC172" s="303">
        <v>0</v>
      </c>
      <c r="AD172" s="303">
        <v>0</v>
      </c>
      <c r="AE172" s="303">
        <v>0</v>
      </c>
      <c r="AF172" s="334">
        <v>0</v>
      </c>
      <c r="AG172" s="334">
        <v>0</v>
      </c>
      <c r="AH172" s="303">
        <f t="shared" si="23"/>
        <v>0</v>
      </c>
      <c r="AI172" s="369">
        <f t="shared" si="24"/>
        <v>5984.2103439181483</v>
      </c>
    </row>
    <row r="173" spans="1:35" s="282" customFormat="1" ht="18" customHeight="1" x14ac:dyDescent="0.2">
      <c r="A173" s="276" t="s">
        <v>521</v>
      </c>
      <c r="B173" s="309" t="s">
        <v>644</v>
      </c>
      <c r="C173" s="276" t="s">
        <v>645</v>
      </c>
      <c r="D173" s="273" t="s">
        <v>69</v>
      </c>
      <c r="E173" s="276" t="s">
        <v>646</v>
      </c>
      <c r="F173" s="275">
        <v>1</v>
      </c>
      <c r="G173" s="276" t="s">
        <v>647</v>
      </c>
      <c r="H173" s="271" t="s">
        <v>648</v>
      </c>
      <c r="I173" s="276" t="s">
        <v>839</v>
      </c>
      <c r="J173" s="278">
        <v>1</v>
      </c>
      <c r="K173" s="279">
        <v>1</v>
      </c>
      <c r="L173" s="280">
        <f t="shared" si="20"/>
        <v>1</v>
      </c>
      <c r="M173" s="281" t="s">
        <v>12</v>
      </c>
      <c r="N173" s="280">
        <f t="shared" si="21"/>
        <v>0</v>
      </c>
      <c r="O173" s="281" t="s">
        <v>12</v>
      </c>
      <c r="P173" s="280">
        <f>IF(O173="Y",L173,0)</f>
        <v>0</v>
      </c>
      <c r="Q173" s="281" t="s">
        <v>12</v>
      </c>
      <c r="R173" s="280">
        <f t="shared" si="27"/>
        <v>0</v>
      </c>
      <c r="S173" s="280">
        <f t="shared" si="22"/>
        <v>1</v>
      </c>
      <c r="T173" s="303">
        <v>6790.7056324231626</v>
      </c>
      <c r="U173" s="303">
        <v>806.49528850501474</v>
      </c>
      <c r="V173" s="303">
        <v>5984.2103439181483</v>
      </c>
      <c r="W173" s="303">
        <v>12.6</v>
      </c>
      <c r="X173" s="334">
        <v>33</v>
      </c>
      <c r="Y173" s="303">
        <v>539.75</v>
      </c>
      <c r="Z173" s="334">
        <v>81</v>
      </c>
      <c r="AA173" s="303">
        <v>0</v>
      </c>
      <c r="AB173" s="335">
        <v>0</v>
      </c>
      <c r="AC173" s="303">
        <v>0</v>
      </c>
      <c r="AD173" s="303">
        <v>237.57</v>
      </c>
      <c r="AE173" s="303">
        <v>0</v>
      </c>
      <c r="AF173" s="334">
        <v>0</v>
      </c>
      <c r="AG173" s="334">
        <v>114</v>
      </c>
      <c r="AH173" s="303">
        <f t="shared" si="23"/>
        <v>789.92</v>
      </c>
      <c r="AI173" s="369">
        <f t="shared" si="24"/>
        <v>6774.1303439181484</v>
      </c>
    </row>
    <row r="174" spans="1:35" s="282" customFormat="1" ht="18" customHeight="1" x14ac:dyDescent="0.2">
      <c r="A174" s="276" t="s">
        <v>521</v>
      </c>
      <c r="B174" s="309" t="s">
        <v>527</v>
      </c>
      <c r="C174" s="276" t="s">
        <v>177</v>
      </c>
      <c r="D174" s="273" t="s">
        <v>133</v>
      </c>
      <c r="E174" s="276" t="s">
        <v>134</v>
      </c>
      <c r="F174" s="275">
        <v>2</v>
      </c>
      <c r="G174" s="276" t="s">
        <v>555</v>
      </c>
      <c r="H174" s="276"/>
      <c r="I174" s="276">
        <v>703001</v>
      </c>
      <c r="J174" s="278">
        <v>3</v>
      </c>
      <c r="K174" s="279">
        <v>0.04</v>
      </c>
      <c r="L174" s="280">
        <f t="shared" si="20"/>
        <v>0.12</v>
      </c>
      <c r="M174" s="281" t="s">
        <v>76</v>
      </c>
      <c r="N174" s="280">
        <f t="shared" si="21"/>
        <v>0.12</v>
      </c>
      <c r="O174" s="281" t="s">
        <v>76</v>
      </c>
      <c r="P174" s="280">
        <v>0.04</v>
      </c>
      <c r="Q174" s="281" t="s">
        <v>12</v>
      </c>
      <c r="R174" s="280">
        <f t="shared" si="27"/>
        <v>0</v>
      </c>
      <c r="S174" s="280">
        <f t="shared" si="22"/>
        <v>0.27999999999999997</v>
      </c>
      <c r="T174" s="303">
        <v>1901.3975770784853</v>
      </c>
      <c r="U174" s="303">
        <v>225.81868078140411</v>
      </c>
      <c r="V174" s="303">
        <v>1675.5788962970812</v>
      </c>
      <c r="W174" s="303">
        <v>1.51</v>
      </c>
      <c r="X174" s="334">
        <v>4</v>
      </c>
      <c r="Y174" s="303">
        <v>9.85</v>
      </c>
      <c r="Z174" s="334">
        <v>1</v>
      </c>
      <c r="AA174" s="303">
        <v>0</v>
      </c>
      <c r="AB174" s="335">
        <v>0</v>
      </c>
      <c r="AC174" s="303">
        <v>0</v>
      </c>
      <c r="AD174" s="303">
        <v>0</v>
      </c>
      <c r="AE174" s="303">
        <v>0</v>
      </c>
      <c r="AF174" s="334">
        <v>0</v>
      </c>
      <c r="AG174" s="334">
        <v>5</v>
      </c>
      <c r="AH174" s="303">
        <f t="shared" si="23"/>
        <v>11.36</v>
      </c>
      <c r="AI174" s="369">
        <f t="shared" si="24"/>
        <v>1686.9388962970811</v>
      </c>
    </row>
    <row r="175" spans="1:35" s="282" customFormat="1" ht="18" customHeight="1" x14ac:dyDescent="0.2">
      <c r="A175" s="276" t="s">
        <v>521</v>
      </c>
      <c r="B175" s="310" t="s">
        <v>523</v>
      </c>
      <c r="C175" s="276" t="s">
        <v>524</v>
      </c>
      <c r="D175" s="273" t="s">
        <v>133</v>
      </c>
      <c r="E175" s="276" t="s">
        <v>134</v>
      </c>
      <c r="F175" s="275">
        <v>2</v>
      </c>
      <c r="G175" s="276" t="s">
        <v>734</v>
      </c>
      <c r="H175" s="276" t="s">
        <v>525</v>
      </c>
      <c r="I175" s="283">
        <v>107001</v>
      </c>
      <c r="J175" s="278">
        <v>1</v>
      </c>
      <c r="K175" s="279">
        <v>1</v>
      </c>
      <c r="L175" s="280">
        <f t="shared" si="20"/>
        <v>1</v>
      </c>
      <c r="M175" s="281" t="s">
        <v>12</v>
      </c>
      <c r="N175" s="280">
        <f t="shared" si="21"/>
        <v>0</v>
      </c>
      <c r="O175" s="281" t="s">
        <v>76</v>
      </c>
      <c r="P175" s="280">
        <f>IF(O175="Y",L175,0)</f>
        <v>1</v>
      </c>
      <c r="Q175" s="281" t="s">
        <v>12</v>
      </c>
      <c r="R175" s="280">
        <f t="shared" si="27"/>
        <v>0</v>
      </c>
      <c r="S175" s="280">
        <f t="shared" si="22"/>
        <v>2</v>
      </c>
      <c r="T175" s="303">
        <v>13581.411264846325</v>
      </c>
      <c r="U175" s="303">
        <v>1612.9905770100295</v>
      </c>
      <c r="V175" s="303">
        <v>11968.420687836297</v>
      </c>
      <c r="W175" s="303">
        <v>916.41</v>
      </c>
      <c r="X175" s="334">
        <v>806</v>
      </c>
      <c r="Y175" s="303">
        <v>390.55</v>
      </c>
      <c r="Z175" s="334">
        <v>96</v>
      </c>
      <c r="AA175" s="303">
        <v>148.75</v>
      </c>
      <c r="AB175" s="335">
        <v>1.75</v>
      </c>
      <c r="AC175" s="303">
        <v>10.35</v>
      </c>
      <c r="AD175" s="303">
        <v>0</v>
      </c>
      <c r="AE175" s="303">
        <v>0</v>
      </c>
      <c r="AF175" s="334">
        <v>0</v>
      </c>
      <c r="AG175" s="334">
        <v>902</v>
      </c>
      <c r="AH175" s="303">
        <f t="shared" si="23"/>
        <v>1466.06</v>
      </c>
      <c r="AI175" s="369">
        <f t="shared" si="24"/>
        <v>13434.480687836296</v>
      </c>
    </row>
    <row r="176" spans="1:35" s="282" customFormat="1" ht="18" customHeight="1" x14ac:dyDescent="0.2">
      <c r="A176" s="276" t="s">
        <v>521</v>
      </c>
      <c r="B176" s="309" t="s">
        <v>528</v>
      </c>
      <c r="C176" s="276" t="s">
        <v>529</v>
      </c>
      <c r="D176" s="273" t="s">
        <v>133</v>
      </c>
      <c r="E176" s="276" t="s">
        <v>134</v>
      </c>
      <c r="F176" s="275">
        <v>2</v>
      </c>
      <c r="G176" s="276" t="s">
        <v>530</v>
      </c>
      <c r="H176" s="276" t="s">
        <v>530</v>
      </c>
      <c r="I176" s="283">
        <v>103000</v>
      </c>
      <c r="J176" s="278">
        <v>1</v>
      </c>
      <c r="K176" s="279">
        <v>0.11</v>
      </c>
      <c r="L176" s="280">
        <f t="shared" si="20"/>
        <v>0.11</v>
      </c>
      <c r="M176" s="281" t="s">
        <v>12</v>
      </c>
      <c r="N176" s="280">
        <f t="shared" si="21"/>
        <v>0</v>
      </c>
      <c r="O176" s="281" t="s">
        <v>76</v>
      </c>
      <c r="P176" s="280">
        <v>0.11</v>
      </c>
      <c r="Q176" s="281" t="s">
        <v>12</v>
      </c>
      <c r="R176" s="280">
        <f t="shared" si="27"/>
        <v>0</v>
      </c>
      <c r="S176" s="280">
        <f t="shared" si="22"/>
        <v>0.22</v>
      </c>
      <c r="T176" s="303">
        <v>1493.9552391330958</v>
      </c>
      <c r="U176" s="303">
        <v>177.42896347110323</v>
      </c>
      <c r="V176" s="303">
        <v>1316.5262756619925</v>
      </c>
      <c r="W176" s="303">
        <v>13.92</v>
      </c>
      <c r="X176" s="334">
        <v>37</v>
      </c>
      <c r="Y176" s="303">
        <v>0</v>
      </c>
      <c r="Z176" s="334">
        <v>0</v>
      </c>
      <c r="AA176" s="303">
        <v>0</v>
      </c>
      <c r="AB176" s="335">
        <v>0</v>
      </c>
      <c r="AC176" s="303">
        <v>0</v>
      </c>
      <c r="AD176" s="303">
        <v>0</v>
      </c>
      <c r="AE176" s="303">
        <v>0</v>
      </c>
      <c r="AF176" s="334">
        <v>0</v>
      </c>
      <c r="AG176" s="334">
        <v>37</v>
      </c>
      <c r="AH176" s="303">
        <f t="shared" si="23"/>
        <v>13.92</v>
      </c>
      <c r="AI176" s="369">
        <f t="shared" si="24"/>
        <v>1330.4462756619926</v>
      </c>
    </row>
    <row r="177" spans="1:35" s="282" customFormat="1" ht="18" customHeight="1" x14ac:dyDescent="0.2">
      <c r="A177" s="276" t="s">
        <v>521</v>
      </c>
      <c r="B177" s="309" t="s">
        <v>531</v>
      </c>
      <c r="C177" s="276" t="s">
        <v>529</v>
      </c>
      <c r="D177" s="273" t="s">
        <v>133</v>
      </c>
      <c r="E177" s="276" t="s">
        <v>134</v>
      </c>
      <c r="F177" s="275">
        <v>2</v>
      </c>
      <c r="G177" s="276" t="s">
        <v>532</v>
      </c>
      <c r="H177" s="276" t="s">
        <v>532</v>
      </c>
      <c r="I177" s="283">
        <v>104000</v>
      </c>
      <c r="J177" s="278">
        <v>1</v>
      </c>
      <c r="K177" s="279">
        <v>0.11</v>
      </c>
      <c r="L177" s="280">
        <f t="shared" si="20"/>
        <v>0.11</v>
      </c>
      <c r="M177" s="281" t="s">
        <v>12</v>
      </c>
      <c r="N177" s="280">
        <f t="shared" si="21"/>
        <v>0</v>
      </c>
      <c r="O177" s="281" t="s">
        <v>76</v>
      </c>
      <c r="P177" s="280">
        <f t="shared" ref="P177:P208" si="28">IF(O177="Y",L177,0)</f>
        <v>0.11</v>
      </c>
      <c r="Q177" s="281" t="s">
        <v>12</v>
      </c>
      <c r="R177" s="280">
        <f t="shared" si="27"/>
        <v>0</v>
      </c>
      <c r="S177" s="280">
        <f t="shared" si="22"/>
        <v>0.22</v>
      </c>
      <c r="T177" s="303">
        <v>1493.9552391330958</v>
      </c>
      <c r="U177" s="303">
        <v>177.42896347110323</v>
      </c>
      <c r="V177" s="303">
        <v>1316.5262756619925</v>
      </c>
      <c r="W177" s="303">
        <v>1.57</v>
      </c>
      <c r="X177" s="334">
        <v>1</v>
      </c>
      <c r="Y177" s="303">
        <v>0</v>
      </c>
      <c r="Z177" s="334">
        <v>0</v>
      </c>
      <c r="AA177" s="303">
        <v>0</v>
      </c>
      <c r="AB177" s="335">
        <v>0</v>
      </c>
      <c r="AC177" s="303">
        <v>0</v>
      </c>
      <c r="AD177" s="303">
        <v>0</v>
      </c>
      <c r="AE177" s="303">
        <v>0</v>
      </c>
      <c r="AF177" s="334">
        <v>0</v>
      </c>
      <c r="AG177" s="334">
        <v>1</v>
      </c>
      <c r="AH177" s="303">
        <f t="shared" si="23"/>
        <v>1.57</v>
      </c>
      <c r="AI177" s="369">
        <f t="shared" si="24"/>
        <v>1318.0962756619924</v>
      </c>
    </row>
    <row r="178" spans="1:35" s="282" customFormat="1" ht="18" customHeight="1" x14ac:dyDescent="0.2">
      <c r="A178" s="276" t="s">
        <v>521</v>
      </c>
      <c r="B178" s="310" t="s">
        <v>536</v>
      </c>
      <c r="C178" s="276" t="s">
        <v>529</v>
      </c>
      <c r="D178" s="273" t="s">
        <v>133</v>
      </c>
      <c r="E178" s="276" t="s">
        <v>134</v>
      </c>
      <c r="F178" s="275">
        <v>2</v>
      </c>
      <c r="G178" s="276" t="s">
        <v>738</v>
      </c>
      <c r="H178" s="276" t="s">
        <v>537</v>
      </c>
      <c r="I178" s="276">
        <v>109001</v>
      </c>
      <c r="J178" s="278">
        <v>1</v>
      </c>
      <c r="K178" s="279">
        <v>0.11</v>
      </c>
      <c r="L178" s="280">
        <f t="shared" si="20"/>
        <v>0.11</v>
      </c>
      <c r="M178" s="281" t="s">
        <v>12</v>
      </c>
      <c r="N178" s="280">
        <f t="shared" si="21"/>
        <v>0</v>
      </c>
      <c r="O178" s="281" t="s">
        <v>76</v>
      </c>
      <c r="P178" s="280">
        <f t="shared" si="28"/>
        <v>0.11</v>
      </c>
      <c r="Q178" s="281" t="s">
        <v>12</v>
      </c>
      <c r="R178" s="280">
        <f t="shared" si="27"/>
        <v>0</v>
      </c>
      <c r="S178" s="280">
        <f t="shared" si="22"/>
        <v>0.22</v>
      </c>
      <c r="T178" s="303">
        <v>1493.9552391330958</v>
      </c>
      <c r="U178" s="303">
        <v>177.42896347110323</v>
      </c>
      <c r="V178" s="303">
        <v>1316.5262756619925</v>
      </c>
      <c r="W178" s="303">
        <v>10.97</v>
      </c>
      <c r="X178" s="334">
        <v>25</v>
      </c>
      <c r="Y178" s="303">
        <v>0</v>
      </c>
      <c r="Z178" s="334">
        <v>0</v>
      </c>
      <c r="AA178" s="303">
        <v>0</v>
      </c>
      <c r="AB178" s="335">
        <v>0</v>
      </c>
      <c r="AC178" s="303">
        <v>0</v>
      </c>
      <c r="AD178" s="303">
        <v>0</v>
      </c>
      <c r="AE178" s="303">
        <v>0</v>
      </c>
      <c r="AF178" s="334">
        <v>0</v>
      </c>
      <c r="AG178" s="334">
        <v>25</v>
      </c>
      <c r="AH178" s="303">
        <f t="shared" si="23"/>
        <v>10.97</v>
      </c>
      <c r="AI178" s="369">
        <f t="shared" si="24"/>
        <v>1327.4962756619925</v>
      </c>
    </row>
    <row r="179" spans="1:35" s="282" customFormat="1" ht="18" customHeight="1" x14ac:dyDescent="0.2">
      <c r="A179" s="276" t="s">
        <v>521</v>
      </c>
      <c r="B179" s="310" t="s">
        <v>538</v>
      </c>
      <c r="C179" s="276" t="s">
        <v>529</v>
      </c>
      <c r="D179" s="273" t="s">
        <v>133</v>
      </c>
      <c r="E179" s="276" t="s">
        <v>134</v>
      </c>
      <c r="F179" s="275">
        <v>2</v>
      </c>
      <c r="G179" s="276" t="s">
        <v>539</v>
      </c>
      <c r="H179" s="276" t="s">
        <v>540</v>
      </c>
      <c r="I179" s="276">
        <v>100100</v>
      </c>
      <c r="J179" s="278">
        <v>1</v>
      </c>
      <c r="K179" s="279">
        <v>0.12</v>
      </c>
      <c r="L179" s="280">
        <f t="shared" si="20"/>
        <v>0.12</v>
      </c>
      <c r="M179" s="281" t="s">
        <v>12</v>
      </c>
      <c r="N179" s="280">
        <f t="shared" si="21"/>
        <v>0</v>
      </c>
      <c r="O179" s="281" t="s">
        <v>76</v>
      </c>
      <c r="P179" s="280">
        <f t="shared" si="28"/>
        <v>0.12</v>
      </c>
      <c r="Q179" s="281" t="s">
        <v>12</v>
      </c>
      <c r="R179" s="280">
        <f t="shared" si="27"/>
        <v>0</v>
      </c>
      <c r="S179" s="280">
        <f t="shared" si="22"/>
        <v>0.24</v>
      </c>
      <c r="T179" s="303">
        <v>1629.769351781559</v>
      </c>
      <c r="U179" s="303">
        <v>193.55886924120352</v>
      </c>
      <c r="V179" s="303">
        <v>1436.2104825403553</v>
      </c>
      <c r="W179" s="303">
        <v>124.16</v>
      </c>
      <c r="X179" s="334">
        <v>323</v>
      </c>
      <c r="Y179" s="303">
        <v>2.67</v>
      </c>
      <c r="Z179" s="334">
        <v>1</v>
      </c>
      <c r="AA179" s="303">
        <v>0</v>
      </c>
      <c r="AB179" s="335">
        <v>0</v>
      </c>
      <c r="AC179" s="303">
        <v>0</v>
      </c>
      <c r="AD179" s="303">
        <v>0</v>
      </c>
      <c r="AE179" s="303">
        <v>0</v>
      </c>
      <c r="AF179" s="334">
        <v>0</v>
      </c>
      <c r="AG179" s="334">
        <v>324</v>
      </c>
      <c r="AH179" s="303">
        <f t="shared" si="23"/>
        <v>126.83</v>
      </c>
      <c r="AI179" s="369">
        <f t="shared" si="24"/>
        <v>1563.0404825403552</v>
      </c>
    </row>
    <row r="180" spans="1:35" s="282" customFormat="1" ht="18" customHeight="1" x14ac:dyDescent="0.2">
      <c r="A180" s="276" t="s">
        <v>521</v>
      </c>
      <c r="B180" s="310" t="s">
        <v>541</v>
      </c>
      <c r="C180" s="276" t="s">
        <v>529</v>
      </c>
      <c r="D180" s="273" t="s">
        <v>133</v>
      </c>
      <c r="E180" s="276" t="s">
        <v>134</v>
      </c>
      <c r="F180" s="275">
        <v>2</v>
      </c>
      <c r="G180" s="276" t="s">
        <v>542</v>
      </c>
      <c r="H180" s="276" t="s">
        <v>741</v>
      </c>
      <c r="I180" s="276">
        <v>102101</v>
      </c>
      <c r="J180" s="278">
        <v>1</v>
      </c>
      <c r="K180" s="279">
        <v>0.11</v>
      </c>
      <c r="L180" s="280">
        <f t="shared" si="20"/>
        <v>0.11</v>
      </c>
      <c r="M180" s="281" t="s">
        <v>12</v>
      </c>
      <c r="N180" s="280">
        <f t="shared" si="21"/>
        <v>0</v>
      </c>
      <c r="O180" s="281" t="s">
        <v>76</v>
      </c>
      <c r="P180" s="280">
        <f t="shared" si="28"/>
        <v>0.11</v>
      </c>
      <c r="Q180" s="281" t="s">
        <v>12</v>
      </c>
      <c r="R180" s="280">
        <f t="shared" si="27"/>
        <v>0</v>
      </c>
      <c r="S180" s="280">
        <f t="shared" si="22"/>
        <v>0.22</v>
      </c>
      <c r="T180" s="303">
        <v>1493.9552391330958</v>
      </c>
      <c r="U180" s="303">
        <v>177.42896347110323</v>
      </c>
      <c r="V180" s="303">
        <v>1316.5262756619925</v>
      </c>
      <c r="W180" s="303">
        <v>11.9</v>
      </c>
      <c r="X180" s="334">
        <v>22</v>
      </c>
      <c r="Y180" s="303">
        <v>0</v>
      </c>
      <c r="Z180" s="334">
        <v>0</v>
      </c>
      <c r="AA180" s="303">
        <v>42.5</v>
      </c>
      <c r="AB180" s="335">
        <v>0.5</v>
      </c>
      <c r="AC180" s="303">
        <v>0</v>
      </c>
      <c r="AD180" s="303">
        <v>0</v>
      </c>
      <c r="AE180" s="303">
        <v>0</v>
      </c>
      <c r="AF180" s="334">
        <v>0</v>
      </c>
      <c r="AG180" s="334">
        <v>22</v>
      </c>
      <c r="AH180" s="303">
        <f t="shared" si="23"/>
        <v>54.4</v>
      </c>
      <c r="AI180" s="369">
        <f t="shared" si="24"/>
        <v>1370.9262756619926</v>
      </c>
    </row>
    <row r="181" spans="1:35" s="282" customFormat="1" ht="18" customHeight="1" x14ac:dyDescent="0.2">
      <c r="A181" s="276" t="s">
        <v>521</v>
      </c>
      <c r="B181" s="310" t="s">
        <v>543</v>
      </c>
      <c r="C181" s="276" t="s">
        <v>529</v>
      </c>
      <c r="D181" s="273" t="s">
        <v>133</v>
      </c>
      <c r="E181" s="276" t="s">
        <v>134</v>
      </c>
      <c r="F181" s="275">
        <v>2</v>
      </c>
      <c r="G181" s="276" t="s">
        <v>544</v>
      </c>
      <c r="H181" s="276" t="s">
        <v>742</v>
      </c>
      <c r="I181" s="276">
        <v>102210</v>
      </c>
      <c r="J181" s="278">
        <v>1</v>
      </c>
      <c r="K181" s="279">
        <v>0.11</v>
      </c>
      <c r="L181" s="280">
        <f t="shared" si="20"/>
        <v>0.11</v>
      </c>
      <c r="M181" s="281" t="s">
        <v>12</v>
      </c>
      <c r="N181" s="280">
        <f t="shared" si="21"/>
        <v>0</v>
      </c>
      <c r="O181" s="281" t="s">
        <v>76</v>
      </c>
      <c r="P181" s="280">
        <f t="shared" si="28"/>
        <v>0.11</v>
      </c>
      <c r="Q181" s="281" t="s">
        <v>12</v>
      </c>
      <c r="R181" s="280">
        <f t="shared" si="27"/>
        <v>0</v>
      </c>
      <c r="S181" s="280">
        <f t="shared" si="22"/>
        <v>0.22</v>
      </c>
      <c r="T181" s="303">
        <v>1493.9552391330958</v>
      </c>
      <c r="U181" s="303">
        <v>177.42896347110323</v>
      </c>
      <c r="V181" s="303">
        <v>1316.5262756619925</v>
      </c>
      <c r="W181" s="303">
        <v>58.52</v>
      </c>
      <c r="X181" s="334">
        <v>148</v>
      </c>
      <c r="Y181" s="303">
        <v>4.1100000000000003</v>
      </c>
      <c r="Z181" s="334">
        <v>1</v>
      </c>
      <c r="AA181" s="303">
        <v>0</v>
      </c>
      <c r="AB181" s="335">
        <v>0</v>
      </c>
      <c r="AC181" s="303">
        <v>0</v>
      </c>
      <c r="AD181" s="303">
        <v>0</v>
      </c>
      <c r="AE181" s="303">
        <v>0</v>
      </c>
      <c r="AF181" s="334">
        <v>0</v>
      </c>
      <c r="AG181" s="334">
        <v>149</v>
      </c>
      <c r="AH181" s="303">
        <f t="shared" si="23"/>
        <v>62.63</v>
      </c>
      <c r="AI181" s="369">
        <f t="shared" si="24"/>
        <v>1379.1562756619926</v>
      </c>
    </row>
    <row r="182" spans="1:35" s="282" customFormat="1" ht="18" customHeight="1" x14ac:dyDescent="0.2">
      <c r="A182" s="276" t="s">
        <v>521</v>
      </c>
      <c r="B182" s="310" t="s">
        <v>545</v>
      </c>
      <c r="C182" s="276" t="s">
        <v>529</v>
      </c>
      <c r="D182" s="273" t="s">
        <v>133</v>
      </c>
      <c r="E182" s="276" t="s">
        <v>134</v>
      </c>
      <c r="F182" s="275">
        <v>2</v>
      </c>
      <c r="G182" s="276" t="s">
        <v>546</v>
      </c>
      <c r="H182" s="276" t="s">
        <v>743</v>
      </c>
      <c r="I182" s="276">
        <v>102301</v>
      </c>
      <c r="J182" s="278">
        <v>1</v>
      </c>
      <c r="K182" s="279">
        <v>0.11</v>
      </c>
      <c r="L182" s="280">
        <f t="shared" si="20"/>
        <v>0.11</v>
      </c>
      <c r="M182" s="281" t="s">
        <v>12</v>
      </c>
      <c r="N182" s="280">
        <f t="shared" si="21"/>
        <v>0</v>
      </c>
      <c r="O182" s="281" t="s">
        <v>76</v>
      </c>
      <c r="P182" s="280">
        <f t="shared" si="28"/>
        <v>0.11</v>
      </c>
      <c r="Q182" s="281" t="s">
        <v>12</v>
      </c>
      <c r="R182" s="280">
        <f t="shared" si="27"/>
        <v>0</v>
      </c>
      <c r="S182" s="280">
        <f t="shared" si="22"/>
        <v>0.22</v>
      </c>
      <c r="T182" s="303">
        <v>1493.9552391330958</v>
      </c>
      <c r="U182" s="303">
        <v>177.42896347110323</v>
      </c>
      <c r="V182" s="303">
        <v>1316.5262756619925</v>
      </c>
      <c r="W182" s="303">
        <v>0</v>
      </c>
      <c r="X182" s="334">
        <v>0</v>
      </c>
      <c r="Y182" s="303">
        <v>0</v>
      </c>
      <c r="Z182" s="334">
        <v>0</v>
      </c>
      <c r="AA182" s="303">
        <v>42.5</v>
      </c>
      <c r="AB182" s="335">
        <v>0.5</v>
      </c>
      <c r="AC182" s="303">
        <v>0</v>
      </c>
      <c r="AD182" s="303">
        <v>0</v>
      </c>
      <c r="AE182" s="303">
        <v>0</v>
      </c>
      <c r="AF182" s="334">
        <v>0</v>
      </c>
      <c r="AG182" s="334">
        <v>0</v>
      </c>
      <c r="AH182" s="303">
        <f t="shared" si="23"/>
        <v>42.5</v>
      </c>
      <c r="AI182" s="369">
        <f t="shared" si="24"/>
        <v>1359.0262756619925</v>
      </c>
    </row>
    <row r="183" spans="1:35" s="282" customFormat="1" ht="18" customHeight="1" x14ac:dyDescent="0.2">
      <c r="A183" s="276" t="s">
        <v>521</v>
      </c>
      <c r="B183" s="310" t="s">
        <v>547</v>
      </c>
      <c r="C183" s="276" t="s">
        <v>529</v>
      </c>
      <c r="D183" s="273" t="s">
        <v>133</v>
      </c>
      <c r="E183" s="276" t="s">
        <v>134</v>
      </c>
      <c r="F183" s="275">
        <v>2</v>
      </c>
      <c r="G183" s="276" t="s">
        <v>548</v>
      </c>
      <c r="H183" s="276" t="s">
        <v>744</v>
      </c>
      <c r="I183" s="276">
        <v>102401</v>
      </c>
      <c r="J183" s="278">
        <v>1</v>
      </c>
      <c r="K183" s="279">
        <v>0.11</v>
      </c>
      <c r="L183" s="280">
        <f t="shared" si="20"/>
        <v>0.11</v>
      </c>
      <c r="M183" s="281" t="s">
        <v>12</v>
      </c>
      <c r="N183" s="280">
        <f t="shared" si="21"/>
        <v>0</v>
      </c>
      <c r="O183" s="281" t="s">
        <v>76</v>
      </c>
      <c r="P183" s="280">
        <f t="shared" si="28"/>
        <v>0.11</v>
      </c>
      <c r="Q183" s="281" t="s">
        <v>12</v>
      </c>
      <c r="R183" s="280">
        <f t="shared" si="27"/>
        <v>0</v>
      </c>
      <c r="S183" s="280">
        <f t="shared" si="22"/>
        <v>0.22</v>
      </c>
      <c r="T183" s="303">
        <v>1493.9552391330958</v>
      </c>
      <c r="U183" s="303">
        <v>177.42896347110323</v>
      </c>
      <c r="V183" s="303">
        <v>1316.5262756619925</v>
      </c>
      <c r="W183" s="303">
        <v>2.2599999999999998</v>
      </c>
      <c r="X183" s="334">
        <v>6</v>
      </c>
      <c r="Y183" s="303">
        <v>16.329999999999998</v>
      </c>
      <c r="Z183" s="334">
        <v>2</v>
      </c>
      <c r="AA183" s="303">
        <v>42.5</v>
      </c>
      <c r="AB183" s="335">
        <v>0.5</v>
      </c>
      <c r="AC183" s="303">
        <v>0</v>
      </c>
      <c r="AD183" s="303">
        <v>0</v>
      </c>
      <c r="AE183" s="303">
        <v>0</v>
      </c>
      <c r="AF183" s="334">
        <v>0</v>
      </c>
      <c r="AG183" s="334">
        <v>8</v>
      </c>
      <c r="AH183" s="303">
        <f t="shared" si="23"/>
        <v>61.089999999999996</v>
      </c>
      <c r="AI183" s="369">
        <f t="shared" si="24"/>
        <v>1377.6162756619924</v>
      </c>
    </row>
    <row r="184" spans="1:35" s="282" customFormat="1" ht="18" customHeight="1" x14ac:dyDescent="0.2">
      <c r="A184" s="276" t="s">
        <v>521</v>
      </c>
      <c r="B184" s="310" t="s">
        <v>549</v>
      </c>
      <c r="C184" s="276" t="s">
        <v>529</v>
      </c>
      <c r="D184" s="273" t="s">
        <v>133</v>
      </c>
      <c r="E184" s="276" t="s">
        <v>134</v>
      </c>
      <c r="F184" s="275">
        <v>2</v>
      </c>
      <c r="G184" s="276" t="s">
        <v>745</v>
      </c>
      <c r="H184" s="276" t="s">
        <v>745</v>
      </c>
      <c r="I184" s="276">
        <v>108925</v>
      </c>
      <c r="J184" s="278">
        <v>1</v>
      </c>
      <c r="K184" s="279">
        <v>0.11</v>
      </c>
      <c r="L184" s="280">
        <f t="shared" si="20"/>
        <v>0.11</v>
      </c>
      <c r="M184" s="281" t="s">
        <v>12</v>
      </c>
      <c r="N184" s="280">
        <f t="shared" si="21"/>
        <v>0</v>
      </c>
      <c r="O184" s="281" t="s">
        <v>76</v>
      </c>
      <c r="P184" s="280">
        <f t="shared" si="28"/>
        <v>0.11</v>
      </c>
      <c r="Q184" s="281" t="s">
        <v>12</v>
      </c>
      <c r="R184" s="280">
        <f t="shared" si="27"/>
        <v>0</v>
      </c>
      <c r="S184" s="280">
        <f t="shared" si="22"/>
        <v>0.22</v>
      </c>
      <c r="T184" s="303">
        <v>1493.9552391330958</v>
      </c>
      <c r="U184" s="303">
        <v>177.42896347110323</v>
      </c>
      <c r="V184" s="303">
        <v>1316.5262756619925</v>
      </c>
      <c r="W184" s="303">
        <v>64.790000000000006</v>
      </c>
      <c r="X184" s="334">
        <v>167</v>
      </c>
      <c r="Y184" s="303">
        <v>0</v>
      </c>
      <c r="Z184" s="334">
        <v>0</v>
      </c>
      <c r="AA184" s="303">
        <v>0</v>
      </c>
      <c r="AB184" s="335">
        <v>0</v>
      </c>
      <c r="AC184" s="303">
        <v>0</v>
      </c>
      <c r="AD184" s="303">
        <v>0</v>
      </c>
      <c r="AE184" s="303">
        <v>0</v>
      </c>
      <c r="AF184" s="334">
        <v>0</v>
      </c>
      <c r="AG184" s="334">
        <v>167</v>
      </c>
      <c r="AH184" s="303">
        <f t="shared" si="23"/>
        <v>64.790000000000006</v>
      </c>
      <c r="AI184" s="369">
        <f t="shared" si="24"/>
        <v>1381.3162756619924</v>
      </c>
    </row>
    <row r="185" spans="1:35" s="282" customFormat="1" ht="18" customHeight="1" x14ac:dyDescent="0.2">
      <c r="A185" s="276" t="s">
        <v>11</v>
      </c>
      <c r="B185" s="309" t="s">
        <v>22</v>
      </c>
      <c r="C185" s="284" t="s">
        <v>758</v>
      </c>
      <c r="D185" s="271" t="s">
        <v>758</v>
      </c>
      <c r="E185" s="276" t="s">
        <v>20</v>
      </c>
      <c r="F185" s="275"/>
      <c r="G185" s="276" t="s">
        <v>610</v>
      </c>
      <c r="H185" s="276" t="s">
        <v>23</v>
      </c>
      <c r="I185" s="283">
        <v>151200</v>
      </c>
      <c r="J185" s="278">
        <v>0</v>
      </c>
      <c r="K185" s="279">
        <v>0</v>
      </c>
      <c r="L185" s="280">
        <f t="shared" si="20"/>
        <v>0</v>
      </c>
      <c r="M185" s="281" t="s">
        <v>12</v>
      </c>
      <c r="N185" s="280">
        <f t="shared" si="21"/>
        <v>0</v>
      </c>
      <c r="O185" s="281" t="s">
        <v>12</v>
      </c>
      <c r="P185" s="280">
        <f t="shared" si="28"/>
        <v>0</v>
      </c>
      <c r="Q185" s="281" t="s">
        <v>12</v>
      </c>
      <c r="R185" s="280">
        <f t="shared" si="27"/>
        <v>0</v>
      </c>
      <c r="S185" s="280">
        <f t="shared" si="22"/>
        <v>0</v>
      </c>
      <c r="T185" s="303">
        <v>0</v>
      </c>
      <c r="U185" s="303">
        <v>0</v>
      </c>
      <c r="V185" s="303">
        <v>0</v>
      </c>
      <c r="W185" s="303">
        <v>0</v>
      </c>
      <c r="X185" s="334">
        <v>0</v>
      </c>
      <c r="Y185" s="303">
        <v>0</v>
      </c>
      <c r="Z185" s="334">
        <v>0</v>
      </c>
      <c r="AA185" s="303">
        <v>0</v>
      </c>
      <c r="AB185" s="335">
        <v>0</v>
      </c>
      <c r="AC185" s="303">
        <v>0</v>
      </c>
      <c r="AD185" s="303">
        <v>0</v>
      </c>
      <c r="AE185" s="303">
        <v>0</v>
      </c>
      <c r="AF185" s="334">
        <v>0</v>
      </c>
      <c r="AG185" s="334">
        <v>0</v>
      </c>
      <c r="AH185" s="303">
        <f t="shared" si="23"/>
        <v>0</v>
      </c>
      <c r="AI185" s="369">
        <f t="shared" si="24"/>
        <v>0</v>
      </c>
    </row>
    <row r="186" spans="1:35" s="282" customFormat="1" ht="18" customHeight="1" x14ac:dyDescent="0.2">
      <c r="A186" s="276" t="s">
        <v>11</v>
      </c>
      <c r="B186" s="309" t="s">
        <v>30</v>
      </c>
      <c r="C186" s="284" t="s">
        <v>758</v>
      </c>
      <c r="D186" s="271" t="s">
        <v>758</v>
      </c>
      <c r="E186" s="276" t="s">
        <v>20</v>
      </c>
      <c r="F186" s="275"/>
      <c r="G186" s="276" t="s">
        <v>610</v>
      </c>
      <c r="H186" s="276" t="s">
        <v>611</v>
      </c>
      <c r="I186" s="276">
        <v>151601</v>
      </c>
      <c r="J186" s="278">
        <v>0</v>
      </c>
      <c r="K186" s="279">
        <v>0</v>
      </c>
      <c r="L186" s="280">
        <f t="shared" si="20"/>
        <v>0</v>
      </c>
      <c r="M186" s="281" t="s">
        <v>12</v>
      </c>
      <c r="N186" s="280">
        <f t="shared" si="21"/>
        <v>0</v>
      </c>
      <c r="O186" s="281" t="s">
        <v>12</v>
      </c>
      <c r="P186" s="280">
        <f t="shared" si="28"/>
        <v>0</v>
      </c>
      <c r="Q186" s="281" t="s">
        <v>12</v>
      </c>
      <c r="R186" s="280">
        <f t="shared" si="27"/>
        <v>0</v>
      </c>
      <c r="S186" s="280">
        <f t="shared" si="22"/>
        <v>0</v>
      </c>
      <c r="T186" s="303">
        <v>0</v>
      </c>
      <c r="U186" s="303">
        <v>0</v>
      </c>
      <c r="V186" s="303">
        <v>0</v>
      </c>
      <c r="W186" s="303">
        <v>0</v>
      </c>
      <c r="X186" s="334">
        <v>0</v>
      </c>
      <c r="Y186" s="303">
        <v>0</v>
      </c>
      <c r="Z186" s="334">
        <v>0</v>
      </c>
      <c r="AA186" s="303">
        <v>0</v>
      </c>
      <c r="AB186" s="335">
        <v>0</v>
      </c>
      <c r="AC186" s="303">
        <v>0</v>
      </c>
      <c r="AD186" s="303">
        <v>0</v>
      </c>
      <c r="AE186" s="303">
        <v>0</v>
      </c>
      <c r="AF186" s="334">
        <v>0</v>
      </c>
      <c r="AG186" s="334">
        <v>0</v>
      </c>
      <c r="AH186" s="303">
        <f t="shared" si="23"/>
        <v>0</v>
      </c>
      <c r="AI186" s="369">
        <f t="shared" si="24"/>
        <v>0</v>
      </c>
    </row>
    <row r="187" spans="1:35" s="282" customFormat="1" ht="18" customHeight="1" x14ac:dyDescent="0.2">
      <c r="A187" s="276" t="s">
        <v>11</v>
      </c>
      <c r="B187" s="309" t="s">
        <v>38</v>
      </c>
      <c r="C187" s="284" t="s">
        <v>758</v>
      </c>
      <c r="D187" s="271" t="s">
        <v>758</v>
      </c>
      <c r="E187" s="276" t="s">
        <v>20</v>
      </c>
      <c r="F187" s="275"/>
      <c r="G187" s="276" t="s">
        <v>606</v>
      </c>
      <c r="H187" s="276" t="s">
        <v>609</v>
      </c>
      <c r="I187" s="283">
        <v>153800</v>
      </c>
      <c r="J187" s="278">
        <v>0</v>
      </c>
      <c r="K187" s="279">
        <v>0</v>
      </c>
      <c r="L187" s="280">
        <f t="shared" si="20"/>
        <v>0</v>
      </c>
      <c r="M187" s="281" t="s">
        <v>12</v>
      </c>
      <c r="N187" s="280">
        <f t="shared" si="21"/>
        <v>0</v>
      </c>
      <c r="O187" s="281" t="s">
        <v>12</v>
      </c>
      <c r="P187" s="280">
        <f t="shared" si="28"/>
        <v>0</v>
      </c>
      <c r="Q187" s="281" t="s">
        <v>12</v>
      </c>
      <c r="R187" s="280">
        <f t="shared" si="27"/>
        <v>0</v>
      </c>
      <c r="S187" s="280">
        <f t="shared" si="22"/>
        <v>0</v>
      </c>
      <c r="T187" s="303">
        <v>0</v>
      </c>
      <c r="U187" s="303">
        <v>0</v>
      </c>
      <c r="V187" s="303">
        <v>0</v>
      </c>
      <c r="W187" s="303">
        <v>7260.67</v>
      </c>
      <c r="X187" s="334">
        <v>19412</v>
      </c>
      <c r="Y187" s="303">
        <v>0</v>
      </c>
      <c r="Z187" s="334">
        <v>0</v>
      </c>
      <c r="AA187" s="303">
        <v>42.5</v>
      </c>
      <c r="AB187" s="335">
        <v>0.5</v>
      </c>
      <c r="AC187" s="303">
        <v>0</v>
      </c>
      <c r="AD187" s="303">
        <v>0</v>
      </c>
      <c r="AE187" s="303">
        <v>0</v>
      </c>
      <c r="AF187" s="334">
        <v>0</v>
      </c>
      <c r="AG187" s="334">
        <v>19412</v>
      </c>
      <c r="AH187" s="303">
        <f t="shared" si="23"/>
        <v>7303.17</v>
      </c>
      <c r="AI187" s="369">
        <f t="shared" si="24"/>
        <v>7303.17</v>
      </c>
    </row>
    <row r="188" spans="1:35" s="282" customFormat="1" ht="18" customHeight="1" x14ac:dyDescent="0.2">
      <c r="A188" s="284" t="s">
        <v>40</v>
      </c>
      <c r="B188" s="309" t="s">
        <v>41</v>
      </c>
      <c r="C188" s="284" t="s">
        <v>758</v>
      </c>
      <c r="D188" s="271" t="s">
        <v>758</v>
      </c>
      <c r="E188" s="284" t="s">
        <v>134</v>
      </c>
      <c r="F188" s="284"/>
      <c r="G188" s="284" t="s">
        <v>933</v>
      </c>
      <c r="H188" s="284" t="s">
        <v>932</v>
      </c>
      <c r="I188" s="284">
        <v>709000</v>
      </c>
      <c r="J188" s="278">
        <v>0</v>
      </c>
      <c r="K188" s="279">
        <v>0</v>
      </c>
      <c r="L188" s="280">
        <f t="shared" si="20"/>
        <v>0</v>
      </c>
      <c r="M188" s="281" t="s">
        <v>12</v>
      </c>
      <c r="N188" s="280">
        <f t="shared" si="21"/>
        <v>0</v>
      </c>
      <c r="O188" s="281" t="s">
        <v>12</v>
      </c>
      <c r="P188" s="280">
        <f t="shared" si="28"/>
        <v>0</v>
      </c>
      <c r="Q188" s="281" t="s">
        <v>12</v>
      </c>
      <c r="R188" s="280">
        <f t="shared" si="27"/>
        <v>0</v>
      </c>
      <c r="S188" s="280">
        <f t="shared" si="22"/>
        <v>0</v>
      </c>
      <c r="T188" s="303">
        <v>0</v>
      </c>
      <c r="U188" s="303">
        <v>0</v>
      </c>
      <c r="V188" s="303">
        <v>0</v>
      </c>
      <c r="W188" s="303">
        <v>15.54</v>
      </c>
      <c r="X188" s="334">
        <v>278</v>
      </c>
      <c r="Y188" s="303">
        <v>28.21</v>
      </c>
      <c r="Z188" s="334">
        <v>10</v>
      </c>
      <c r="AA188" s="303">
        <v>0</v>
      </c>
      <c r="AB188" s="335">
        <v>0</v>
      </c>
      <c r="AC188" s="303">
        <v>0</v>
      </c>
      <c r="AD188" s="303">
        <v>0</v>
      </c>
      <c r="AE188" s="303">
        <v>0</v>
      </c>
      <c r="AF188" s="334">
        <v>0</v>
      </c>
      <c r="AG188" s="334">
        <v>288</v>
      </c>
      <c r="AH188" s="303">
        <f t="shared" si="23"/>
        <v>43.75</v>
      </c>
      <c r="AI188" s="369">
        <f t="shared" si="24"/>
        <v>43.75</v>
      </c>
    </row>
    <row r="189" spans="1:35" s="282" customFormat="1" ht="18" customHeight="1" x14ac:dyDescent="0.2">
      <c r="A189" s="276" t="s">
        <v>40</v>
      </c>
      <c r="B189" s="310" t="s">
        <v>49</v>
      </c>
      <c r="C189" s="276" t="s">
        <v>758</v>
      </c>
      <c r="D189" s="273" t="s">
        <v>758</v>
      </c>
      <c r="E189" s="276" t="s">
        <v>61</v>
      </c>
      <c r="F189" s="275"/>
      <c r="G189" s="276" t="s">
        <v>50</v>
      </c>
      <c r="H189" s="276" t="s">
        <v>51</v>
      </c>
      <c r="I189" s="276">
        <v>902211</v>
      </c>
      <c r="J189" s="278">
        <v>0</v>
      </c>
      <c r="K189" s="279">
        <v>0</v>
      </c>
      <c r="L189" s="280">
        <f t="shared" si="20"/>
        <v>0</v>
      </c>
      <c r="M189" s="281" t="s">
        <v>12</v>
      </c>
      <c r="N189" s="280">
        <f t="shared" si="21"/>
        <v>0</v>
      </c>
      <c r="O189" s="281" t="s">
        <v>12</v>
      </c>
      <c r="P189" s="280">
        <f t="shared" si="28"/>
        <v>0</v>
      </c>
      <c r="Q189" s="281" t="s">
        <v>12</v>
      </c>
      <c r="R189" s="280">
        <f t="shared" si="27"/>
        <v>0</v>
      </c>
      <c r="S189" s="280">
        <f t="shared" si="22"/>
        <v>0</v>
      </c>
      <c r="T189" s="303">
        <v>0</v>
      </c>
      <c r="U189" s="303">
        <v>0</v>
      </c>
      <c r="V189" s="303">
        <v>0</v>
      </c>
      <c r="W189" s="303">
        <v>3550.03</v>
      </c>
      <c r="X189" s="334">
        <v>4</v>
      </c>
      <c r="Y189" s="303">
        <v>51.22</v>
      </c>
      <c r="Z189" s="334">
        <v>11</v>
      </c>
      <c r="AA189" s="303">
        <v>0</v>
      </c>
      <c r="AB189" s="335">
        <v>0</v>
      </c>
      <c r="AC189" s="303">
        <v>50.55</v>
      </c>
      <c r="AD189" s="303">
        <v>0</v>
      </c>
      <c r="AE189" s="303">
        <v>4887.18</v>
      </c>
      <c r="AF189" s="334">
        <v>21483</v>
      </c>
      <c r="AG189" s="334">
        <v>21498</v>
      </c>
      <c r="AH189" s="303">
        <f t="shared" si="23"/>
        <v>8538.9800000000014</v>
      </c>
      <c r="AI189" s="369">
        <f t="shared" si="24"/>
        <v>8538.9800000000014</v>
      </c>
    </row>
    <row r="190" spans="1:35" s="282" customFormat="1" ht="18" customHeight="1" x14ac:dyDescent="0.2">
      <c r="A190" s="284" t="s">
        <v>40</v>
      </c>
      <c r="B190" s="309" t="s">
        <v>53</v>
      </c>
      <c r="C190" s="284" t="s">
        <v>758</v>
      </c>
      <c r="D190" s="271" t="s">
        <v>758</v>
      </c>
      <c r="E190" s="284" t="s">
        <v>134</v>
      </c>
      <c r="F190" s="284"/>
      <c r="G190" s="284" t="s">
        <v>924</v>
      </c>
      <c r="H190" s="284" t="s">
        <v>928</v>
      </c>
      <c r="I190" s="284">
        <v>705300</v>
      </c>
      <c r="J190" s="278">
        <v>0</v>
      </c>
      <c r="K190" s="279">
        <v>0</v>
      </c>
      <c r="L190" s="280">
        <f t="shared" si="20"/>
        <v>0</v>
      </c>
      <c r="M190" s="281" t="s">
        <v>12</v>
      </c>
      <c r="N190" s="280">
        <f t="shared" si="21"/>
        <v>0</v>
      </c>
      <c r="O190" s="281" t="s">
        <v>12</v>
      </c>
      <c r="P190" s="280">
        <f t="shared" si="28"/>
        <v>0</v>
      </c>
      <c r="Q190" s="281" t="s">
        <v>12</v>
      </c>
      <c r="R190" s="280">
        <v>0</v>
      </c>
      <c r="S190" s="280">
        <f t="shared" si="22"/>
        <v>0</v>
      </c>
      <c r="T190" s="303">
        <v>0</v>
      </c>
      <c r="U190" s="303">
        <v>0</v>
      </c>
      <c r="V190" s="303">
        <v>0</v>
      </c>
      <c r="W190" s="303">
        <v>17.02</v>
      </c>
      <c r="X190" s="334">
        <v>8</v>
      </c>
      <c r="Y190" s="303">
        <v>0</v>
      </c>
      <c r="Z190" s="334">
        <v>0</v>
      </c>
      <c r="AA190" s="303">
        <v>0</v>
      </c>
      <c r="AB190" s="335">
        <v>0</v>
      </c>
      <c r="AC190" s="303">
        <v>0</v>
      </c>
      <c r="AD190" s="303">
        <v>0</v>
      </c>
      <c r="AE190" s="303">
        <v>0</v>
      </c>
      <c r="AF190" s="334">
        <v>0</v>
      </c>
      <c r="AG190" s="334">
        <v>8</v>
      </c>
      <c r="AH190" s="303">
        <f t="shared" si="23"/>
        <v>17.02</v>
      </c>
      <c r="AI190" s="369">
        <f t="shared" si="24"/>
        <v>17.02</v>
      </c>
    </row>
    <row r="191" spans="1:35" s="282" customFormat="1" ht="18" customHeight="1" x14ac:dyDescent="0.2">
      <c r="A191" s="284" t="s">
        <v>40</v>
      </c>
      <c r="B191" s="309" t="s">
        <v>55</v>
      </c>
      <c r="C191" s="284" t="s">
        <v>758</v>
      </c>
      <c r="D191" s="271" t="s">
        <v>758</v>
      </c>
      <c r="E191" s="284" t="s">
        <v>134</v>
      </c>
      <c r="F191" s="284"/>
      <c r="G191" s="284" t="s">
        <v>925</v>
      </c>
      <c r="H191" s="284" t="s">
        <v>929</v>
      </c>
      <c r="I191" s="284">
        <v>704060</v>
      </c>
      <c r="J191" s="278">
        <v>0</v>
      </c>
      <c r="K191" s="279">
        <v>0</v>
      </c>
      <c r="L191" s="280">
        <f t="shared" si="20"/>
        <v>0</v>
      </c>
      <c r="M191" s="281" t="s">
        <v>12</v>
      </c>
      <c r="N191" s="280">
        <f t="shared" si="21"/>
        <v>0</v>
      </c>
      <c r="O191" s="281" t="s">
        <v>12</v>
      </c>
      <c r="P191" s="280">
        <f t="shared" si="28"/>
        <v>0</v>
      </c>
      <c r="Q191" s="281" t="s">
        <v>12</v>
      </c>
      <c r="R191" s="280">
        <v>0</v>
      </c>
      <c r="S191" s="280">
        <f t="shared" si="22"/>
        <v>0</v>
      </c>
      <c r="T191" s="303">
        <v>0</v>
      </c>
      <c r="U191" s="303">
        <v>0</v>
      </c>
      <c r="V191" s="303">
        <v>0</v>
      </c>
      <c r="W191" s="303">
        <v>143.66</v>
      </c>
      <c r="X191" s="334">
        <v>349</v>
      </c>
      <c r="Y191" s="303">
        <v>0</v>
      </c>
      <c r="Z191" s="334">
        <v>0</v>
      </c>
      <c r="AA191" s="303">
        <v>42.5</v>
      </c>
      <c r="AB191" s="335">
        <v>0.5</v>
      </c>
      <c r="AC191" s="303">
        <v>0</v>
      </c>
      <c r="AD191" s="303">
        <v>0</v>
      </c>
      <c r="AE191" s="303">
        <v>0</v>
      </c>
      <c r="AF191" s="334">
        <v>0</v>
      </c>
      <c r="AG191" s="334">
        <v>349</v>
      </c>
      <c r="AH191" s="303">
        <f t="shared" si="23"/>
        <v>186.16</v>
      </c>
      <c r="AI191" s="369">
        <f t="shared" si="24"/>
        <v>186.16</v>
      </c>
    </row>
    <row r="192" spans="1:35" s="282" customFormat="1" ht="18" customHeight="1" x14ac:dyDescent="0.2">
      <c r="A192" s="284" t="s">
        <v>40</v>
      </c>
      <c r="B192" s="309" t="s">
        <v>56</v>
      </c>
      <c r="C192" s="284" t="s">
        <v>758</v>
      </c>
      <c r="D192" s="271" t="s">
        <v>758</v>
      </c>
      <c r="E192" s="284" t="s">
        <v>134</v>
      </c>
      <c r="F192" s="284"/>
      <c r="G192" s="284" t="s">
        <v>924</v>
      </c>
      <c r="H192" s="284" t="s">
        <v>928</v>
      </c>
      <c r="I192" s="284">
        <v>705300</v>
      </c>
      <c r="J192" s="278">
        <v>0</v>
      </c>
      <c r="K192" s="279">
        <v>0</v>
      </c>
      <c r="L192" s="280">
        <f t="shared" si="20"/>
        <v>0</v>
      </c>
      <c r="M192" s="281" t="s">
        <v>12</v>
      </c>
      <c r="N192" s="280">
        <f t="shared" si="21"/>
        <v>0</v>
      </c>
      <c r="O192" s="281" t="s">
        <v>12</v>
      </c>
      <c r="P192" s="280">
        <f t="shared" si="28"/>
        <v>0</v>
      </c>
      <c r="Q192" s="281" t="s">
        <v>12</v>
      </c>
      <c r="R192" s="280">
        <v>0</v>
      </c>
      <c r="S192" s="280">
        <f t="shared" si="22"/>
        <v>0</v>
      </c>
      <c r="T192" s="303">
        <v>0</v>
      </c>
      <c r="U192" s="303">
        <v>0</v>
      </c>
      <c r="V192" s="303">
        <v>0</v>
      </c>
      <c r="W192" s="303">
        <v>4.6900000000000004</v>
      </c>
      <c r="X192" s="334">
        <v>11</v>
      </c>
      <c r="Y192" s="303">
        <v>23.63</v>
      </c>
      <c r="Z192" s="334">
        <v>4</v>
      </c>
      <c r="AA192" s="303">
        <v>63.75</v>
      </c>
      <c r="AB192" s="335">
        <v>0.75</v>
      </c>
      <c r="AC192" s="303">
        <v>0</v>
      </c>
      <c r="AD192" s="303">
        <v>0</v>
      </c>
      <c r="AE192" s="303">
        <v>0</v>
      </c>
      <c r="AF192" s="334">
        <v>0</v>
      </c>
      <c r="AG192" s="334">
        <v>15</v>
      </c>
      <c r="AH192" s="303">
        <f t="shared" si="23"/>
        <v>92.07</v>
      </c>
      <c r="AI192" s="369">
        <f t="shared" si="24"/>
        <v>92.07</v>
      </c>
    </row>
    <row r="193" spans="1:35" s="285" customFormat="1" ht="18" customHeight="1" x14ac:dyDescent="0.2">
      <c r="A193" s="284" t="s">
        <v>40</v>
      </c>
      <c r="B193" s="309" t="s">
        <v>57</v>
      </c>
      <c r="C193" s="284" t="s">
        <v>758</v>
      </c>
      <c r="D193" s="271" t="s">
        <v>758</v>
      </c>
      <c r="E193" s="284" t="s">
        <v>134</v>
      </c>
      <c r="F193" s="284"/>
      <c r="G193" s="284" t="s">
        <v>926</v>
      </c>
      <c r="H193" s="284" t="s">
        <v>927</v>
      </c>
      <c r="I193" s="284">
        <v>709102</v>
      </c>
      <c r="J193" s="278">
        <v>0</v>
      </c>
      <c r="K193" s="279">
        <v>0</v>
      </c>
      <c r="L193" s="280">
        <f t="shared" si="20"/>
        <v>0</v>
      </c>
      <c r="M193" s="281" t="s">
        <v>12</v>
      </c>
      <c r="N193" s="280">
        <f t="shared" si="21"/>
        <v>0</v>
      </c>
      <c r="O193" s="281" t="s">
        <v>12</v>
      </c>
      <c r="P193" s="280">
        <f t="shared" si="28"/>
        <v>0</v>
      </c>
      <c r="Q193" s="281" t="s">
        <v>12</v>
      </c>
      <c r="R193" s="280">
        <v>0</v>
      </c>
      <c r="S193" s="280">
        <f t="shared" si="22"/>
        <v>0</v>
      </c>
      <c r="T193" s="303">
        <v>0</v>
      </c>
      <c r="U193" s="303">
        <v>0</v>
      </c>
      <c r="V193" s="303">
        <v>0</v>
      </c>
      <c r="W193" s="303">
        <v>0</v>
      </c>
      <c r="X193" s="334">
        <v>0</v>
      </c>
      <c r="Y193" s="303">
        <v>0</v>
      </c>
      <c r="Z193" s="334">
        <v>0</v>
      </c>
      <c r="AA193" s="303">
        <v>0</v>
      </c>
      <c r="AB193" s="335">
        <v>0</v>
      </c>
      <c r="AC193" s="303">
        <v>0</v>
      </c>
      <c r="AD193" s="303">
        <v>0</v>
      </c>
      <c r="AE193" s="303">
        <v>0</v>
      </c>
      <c r="AF193" s="334">
        <v>0</v>
      </c>
      <c r="AG193" s="334">
        <v>0</v>
      </c>
      <c r="AH193" s="303">
        <f t="shared" si="23"/>
        <v>0</v>
      </c>
      <c r="AI193" s="369">
        <f t="shared" si="24"/>
        <v>0</v>
      </c>
    </row>
    <row r="194" spans="1:35" s="282" customFormat="1" ht="18" customHeight="1" x14ac:dyDescent="0.2">
      <c r="A194" s="284" t="s">
        <v>40</v>
      </c>
      <c r="B194" s="309" t="s">
        <v>63</v>
      </c>
      <c r="C194" s="284" t="s">
        <v>758</v>
      </c>
      <c r="D194" s="271" t="s">
        <v>758</v>
      </c>
      <c r="E194" s="284" t="s">
        <v>134</v>
      </c>
      <c r="F194" s="284"/>
      <c r="G194" s="284" t="s">
        <v>930</v>
      </c>
      <c r="H194" s="284" t="s">
        <v>931</v>
      </c>
      <c r="I194" s="284">
        <v>709101</v>
      </c>
      <c r="J194" s="278">
        <v>0</v>
      </c>
      <c r="K194" s="279">
        <v>0</v>
      </c>
      <c r="L194" s="280">
        <f t="shared" ref="L194:L239" si="29">J194*K194</f>
        <v>0</v>
      </c>
      <c r="M194" s="281" t="s">
        <v>12</v>
      </c>
      <c r="N194" s="280">
        <f t="shared" ref="N194:N239" si="30">IF(M194="Y",L194,0)</f>
        <v>0</v>
      </c>
      <c r="O194" s="281" t="s">
        <v>12</v>
      </c>
      <c r="P194" s="280">
        <f t="shared" si="28"/>
        <v>0</v>
      </c>
      <c r="Q194" s="281" t="s">
        <v>12</v>
      </c>
      <c r="R194" s="280">
        <v>0</v>
      </c>
      <c r="S194" s="280">
        <f t="shared" ref="S194:S239" si="31">L194+N194+P194+R194</f>
        <v>0</v>
      </c>
      <c r="T194" s="303">
        <v>0</v>
      </c>
      <c r="U194" s="303">
        <v>0</v>
      </c>
      <c r="V194" s="303">
        <v>0</v>
      </c>
      <c r="W194" s="303">
        <v>0</v>
      </c>
      <c r="X194" s="334">
        <v>0</v>
      </c>
      <c r="Y194" s="303">
        <v>0</v>
      </c>
      <c r="Z194" s="334">
        <v>0</v>
      </c>
      <c r="AA194" s="303">
        <v>212.5</v>
      </c>
      <c r="AB194" s="335">
        <v>2.5</v>
      </c>
      <c r="AC194" s="303">
        <v>0</v>
      </c>
      <c r="AD194" s="303">
        <v>0</v>
      </c>
      <c r="AE194" s="303">
        <v>0</v>
      </c>
      <c r="AF194" s="334">
        <v>0</v>
      </c>
      <c r="AG194" s="334">
        <v>0</v>
      </c>
      <c r="AH194" s="303">
        <f t="shared" ref="AH194:AH239" si="32">AE194+AD194+AC194+AA194+Y194+W194</f>
        <v>212.5</v>
      </c>
      <c r="AI194" s="369">
        <f t="shared" ref="AI194:AI239" si="33">AH194+V194</f>
        <v>212.5</v>
      </c>
    </row>
    <row r="195" spans="1:35" s="282" customFormat="1" ht="18" customHeight="1" x14ac:dyDescent="0.2">
      <c r="A195" s="284" t="s">
        <v>66</v>
      </c>
      <c r="B195" s="309" t="s">
        <v>65</v>
      </c>
      <c r="C195" s="284" t="s">
        <v>758</v>
      </c>
      <c r="D195" s="271" t="s">
        <v>758</v>
      </c>
      <c r="E195" s="271" t="s">
        <v>758</v>
      </c>
      <c r="F195" s="284"/>
      <c r="G195" s="284" t="s">
        <v>759</v>
      </c>
      <c r="H195" s="284" t="s">
        <v>760</v>
      </c>
      <c r="I195" s="284" t="s">
        <v>902</v>
      </c>
      <c r="J195" s="278">
        <v>0</v>
      </c>
      <c r="K195" s="279">
        <v>0</v>
      </c>
      <c r="L195" s="280">
        <f t="shared" si="29"/>
        <v>0</v>
      </c>
      <c r="M195" s="281" t="s">
        <v>12</v>
      </c>
      <c r="N195" s="280">
        <f t="shared" si="30"/>
        <v>0</v>
      </c>
      <c r="O195" s="281" t="s">
        <v>12</v>
      </c>
      <c r="P195" s="280">
        <f t="shared" si="28"/>
        <v>0</v>
      </c>
      <c r="Q195" s="281" t="s">
        <v>12</v>
      </c>
      <c r="R195" s="280">
        <f t="shared" ref="R195:R205" si="34">IF(Q195="Y",L195,0)</f>
        <v>0</v>
      </c>
      <c r="S195" s="280">
        <f t="shared" si="31"/>
        <v>0</v>
      </c>
      <c r="T195" s="303">
        <v>0</v>
      </c>
      <c r="U195" s="303">
        <v>0</v>
      </c>
      <c r="V195" s="303">
        <v>0</v>
      </c>
      <c r="W195" s="303">
        <v>91.92</v>
      </c>
      <c r="X195" s="334">
        <v>203</v>
      </c>
      <c r="Y195" s="303">
        <v>6.8</v>
      </c>
      <c r="Z195" s="334">
        <v>1</v>
      </c>
      <c r="AA195" s="303">
        <v>0</v>
      </c>
      <c r="AB195" s="335">
        <v>0</v>
      </c>
      <c r="AC195" s="303">
        <v>0</v>
      </c>
      <c r="AD195" s="303">
        <v>0</v>
      </c>
      <c r="AE195" s="303">
        <v>0</v>
      </c>
      <c r="AF195" s="334">
        <v>0</v>
      </c>
      <c r="AG195" s="334">
        <v>204</v>
      </c>
      <c r="AH195" s="303">
        <f t="shared" si="32"/>
        <v>98.72</v>
      </c>
      <c r="AI195" s="369">
        <f t="shared" si="33"/>
        <v>98.72</v>
      </c>
    </row>
    <row r="196" spans="1:35" s="282" customFormat="1" ht="18" customHeight="1" x14ac:dyDescent="0.2">
      <c r="A196" s="284" t="s">
        <v>66</v>
      </c>
      <c r="B196" s="309" t="s">
        <v>93</v>
      </c>
      <c r="C196" s="284" t="s">
        <v>758</v>
      </c>
      <c r="D196" s="271" t="s">
        <v>758</v>
      </c>
      <c r="E196" s="276" t="s">
        <v>70</v>
      </c>
      <c r="F196" s="284"/>
      <c r="G196" s="284" t="s">
        <v>759</v>
      </c>
      <c r="H196" s="284" t="s">
        <v>768</v>
      </c>
      <c r="I196" s="284" t="s">
        <v>591</v>
      </c>
      <c r="J196" s="278">
        <v>0</v>
      </c>
      <c r="K196" s="279">
        <v>0</v>
      </c>
      <c r="L196" s="280">
        <f t="shared" si="29"/>
        <v>0</v>
      </c>
      <c r="M196" s="281" t="s">
        <v>12</v>
      </c>
      <c r="N196" s="280">
        <f t="shared" si="30"/>
        <v>0</v>
      </c>
      <c r="O196" s="281" t="s">
        <v>12</v>
      </c>
      <c r="P196" s="280">
        <f t="shared" si="28"/>
        <v>0</v>
      </c>
      <c r="Q196" s="281" t="s">
        <v>12</v>
      </c>
      <c r="R196" s="280">
        <f t="shared" si="34"/>
        <v>0</v>
      </c>
      <c r="S196" s="280">
        <f t="shared" si="31"/>
        <v>0</v>
      </c>
      <c r="T196" s="303">
        <v>0</v>
      </c>
      <c r="U196" s="303">
        <v>0</v>
      </c>
      <c r="V196" s="303">
        <v>0</v>
      </c>
      <c r="W196" s="303">
        <v>1.51</v>
      </c>
      <c r="X196" s="334">
        <v>2</v>
      </c>
      <c r="Y196" s="303">
        <v>0</v>
      </c>
      <c r="Z196" s="334">
        <v>0</v>
      </c>
      <c r="AA196" s="303">
        <v>85</v>
      </c>
      <c r="AB196" s="335">
        <v>1</v>
      </c>
      <c r="AC196" s="303">
        <v>0</v>
      </c>
      <c r="AD196" s="303">
        <v>0</v>
      </c>
      <c r="AE196" s="303">
        <v>0</v>
      </c>
      <c r="AF196" s="334">
        <v>0</v>
      </c>
      <c r="AG196" s="334">
        <v>2</v>
      </c>
      <c r="AH196" s="303">
        <f t="shared" si="32"/>
        <v>86.51</v>
      </c>
      <c r="AI196" s="369">
        <f t="shared" si="33"/>
        <v>86.51</v>
      </c>
    </row>
    <row r="197" spans="1:35" s="282" customFormat="1" ht="18" customHeight="1" x14ac:dyDescent="0.2">
      <c r="A197" s="284" t="s">
        <v>66</v>
      </c>
      <c r="B197" s="309" t="s">
        <v>592</v>
      </c>
      <c r="C197" s="284" t="s">
        <v>758</v>
      </c>
      <c r="D197" s="271" t="s">
        <v>758</v>
      </c>
      <c r="E197" s="271" t="s">
        <v>758</v>
      </c>
      <c r="F197" s="284"/>
      <c r="G197" s="276" t="s">
        <v>641</v>
      </c>
      <c r="H197" s="284" t="s">
        <v>769</v>
      </c>
      <c r="I197" s="284" t="s">
        <v>770</v>
      </c>
      <c r="J197" s="278">
        <v>0</v>
      </c>
      <c r="K197" s="279">
        <v>0</v>
      </c>
      <c r="L197" s="280">
        <f t="shared" si="29"/>
        <v>0</v>
      </c>
      <c r="M197" s="281" t="s">
        <v>12</v>
      </c>
      <c r="N197" s="280">
        <f t="shared" si="30"/>
        <v>0</v>
      </c>
      <c r="O197" s="281" t="s">
        <v>12</v>
      </c>
      <c r="P197" s="280">
        <f t="shared" si="28"/>
        <v>0</v>
      </c>
      <c r="Q197" s="281" t="s">
        <v>12</v>
      </c>
      <c r="R197" s="280">
        <f t="shared" si="34"/>
        <v>0</v>
      </c>
      <c r="S197" s="280">
        <f t="shared" si="31"/>
        <v>0</v>
      </c>
      <c r="T197" s="303">
        <v>0</v>
      </c>
      <c r="U197" s="303">
        <v>0</v>
      </c>
      <c r="V197" s="303">
        <v>0</v>
      </c>
      <c r="W197" s="303">
        <v>3289.59</v>
      </c>
      <c r="X197" s="334">
        <v>5899</v>
      </c>
      <c r="Y197" s="303">
        <v>0</v>
      </c>
      <c r="Z197" s="334">
        <v>0</v>
      </c>
      <c r="AA197" s="303">
        <v>0</v>
      </c>
      <c r="AB197" s="335">
        <v>0</v>
      </c>
      <c r="AC197" s="303">
        <v>0</v>
      </c>
      <c r="AD197" s="303">
        <v>0</v>
      </c>
      <c r="AE197" s="303">
        <v>0</v>
      </c>
      <c r="AF197" s="334">
        <v>0</v>
      </c>
      <c r="AG197" s="334">
        <v>5899</v>
      </c>
      <c r="AH197" s="303">
        <f t="shared" si="32"/>
        <v>3289.59</v>
      </c>
      <c r="AI197" s="369">
        <f t="shared" si="33"/>
        <v>3289.59</v>
      </c>
    </row>
    <row r="198" spans="1:35" s="282" customFormat="1" ht="18" customHeight="1" x14ac:dyDescent="0.2">
      <c r="A198" s="284" t="s">
        <v>66</v>
      </c>
      <c r="B198" s="309" t="s">
        <v>105</v>
      </c>
      <c r="C198" s="284" t="s">
        <v>758</v>
      </c>
      <c r="D198" s="271" t="s">
        <v>758</v>
      </c>
      <c r="E198" s="276" t="s">
        <v>70</v>
      </c>
      <c r="F198" s="284"/>
      <c r="G198" s="276" t="s">
        <v>641</v>
      </c>
      <c r="H198" s="284" t="s">
        <v>771</v>
      </c>
      <c r="I198" s="284" t="s">
        <v>583</v>
      </c>
      <c r="J198" s="278">
        <v>0</v>
      </c>
      <c r="K198" s="279">
        <v>0</v>
      </c>
      <c r="L198" s="280">
        <f t="shared" si="29"/>
        <v>0</v>
      </c>
      <c r="M198" s="281" t="s">
        <v>12</v>
      </c>
      <c r="N198" s="280">
        <f t="shared" si="30"/>
        <v>0</v>
      </c>
      <c r="O198" s="281" t="s">
        <v>12</v>
      </c>
      <c r="P198" s="280">
        <f t="shared" si="28"/>
        <v>0</v>
      </c>
      <c r="Q198" s="281" t="s">
        <v>12</v>
      </c>
      <c r="R198" s="280">
        <f t="shared" si="34"/>
        <v>0</v>
      </c>
      <c r="S198" s="280">
        <f t="shared" si="31"/>
        <v>0</v>
      </c>
      <c r="T198" s="303">
        <v>0</v>
      </c>
      <c r="U198" s="303">
        <v>0</v>
      </c>
      <c r="V198" s="303">
        <v>0</v>
      </c>
      <c r="W198" s="303">
        <v>5943.14</v>
      </c>
      <c r="X198" s="334">
        <v>9673</v>
      </c>
      <c r="Y198" s="303">
        <v>12.09</v>
      </c>
      <c r="Z198" s="334">
        <v>3</v>
      </c>
      <c r="AA198" s="303">
        <v>0</v>
      </c>
      <c r="AB198" s="335">
        <v>0</v>
      </c>
      <c r="AC198" s="303">
        <v>0</v>
      </c>
      <c r="AD198" s="303">
        <v>0</v>
      </c>
      <c r="AE198" s="303">
        <v>0</v>
      </c>
      <c r="AF198" s="334">
        <v>0</v>
      </c>
      <c r="AG198" s="334">
        <v>9676</v>
      </c>
      <c r="AH198" s="303">
        <f t="shared" si="32"/>
        <v>5955.2300000000005</v>
      </c>
      <c r="AI198" s="369">
        <f t="shared" si="33"/>
        <v>5955.2300000000005</v>
      </c>
    </row>
    <row r="199" spans="1:35" s="282" customFormat="1" ht="18" customHeight="1" x14ac:dyDescent="0.2">
      <c r="A199" s="284" t="s">
        <v>66</v>
      </c>
      <c r="B199" s="309" t="s">
        <v>114</v>
      </c>
      <c r="C199" s="284" t="s">
        <v>758</v>
      </c>
      <c r="D199" s="271" t="s">
        <v>758</v>
      </c>
      <c r="E199" s="276" t="s">
        <v>70</v>
      </c>
      <c r="F199" s="284"/>
      <c r="G199" s="276" t="s">
        <v>641</v>
      </c>
      <c r="H199" s="284" t="s">
        <v>772</v>
      </c>
      <c r="I199" s="288" t="s">
        <v>596</v>
      </c>
      <c r="J199" s="278">
        <v>0</v>
      </c>
      <c r="K199" s="279">
        <v>0</v>
      </c>
      <c r="L199" s="280">
        <f t="shared" si="29"/>
        <v>0</v>
      </c>
      <c r="M199" s="281" t="s">
        <v>12</v>
      </c>
      <c r="N199" s="280">
        <f t="shared" si="30"/>
        <v>0</v>
      </c>
      <c r="O199" s="281" t="s">
        <v>12</v>
      </c>
      <c r="P199" s="280">
        <f t="shared" si="28"/>
        <v>0</v>
      </c>
      <c r="Q199" s="281" t="s">
        <v>12</v>
      </c>
      <c r="R199" s="280">
        <f t="shared" si="34"/>
        <v>0</v>
      </c>
      <c r="S199" s="280">
        <f t="shared" si="31"/>
        <v>0</v>
      </c>
      <c r="T199" s="303">
        <v>0</v>
      </c>
      <c r="U199" s="303">
        <v>0</v>
      </c>
      <c r="V199" s="303">
        <v>0</v>
      </c>
      <c r="W199" s="303">
        <v>1539.79</v>
      </c>
      <c r="X199" s="334">
        <v>3292</v>
      </c>
      <c r="Y199" s="303">
        <v>49.88</v>
      </c>
      <c r="Z199" s="334">
        <v>8</v>
      </c>
      <c r="AA199" s="303">
        <v>0</v>
      </c>
      <c r="AB199" s="335">
        <v>0</v>
      </c>
      <c r="AC199" s="303">
        <v>37.549999999999997</v>
      </c>
      <c r="AD199" s="303">
        <v>0</v>
      </c>
      <c r="AE199" s="303">
        <v>0</v>
      </c>
      <c r="AF199" s="334">
        <v>0</v>
      </c>
      <c r="AG199" s="334">
        <v>3300</v>
      </c>
      <c r="AH199" s="303">
        <f t="shared" si="32"/>
        <v>1627.22</v>
      </c>
      <c r="AI199" s="369">
        <f t="shared" si="33"/>
        <v>1627.22</v>
      </c>
    </row>
    <row r="200" spans="1:35" s="282" customFormat="1" ht="18" customHeight="1" x14ac:dyDescent="0.2">
      <c r="A200" s="284" t="s">
        <v>66</v>
      </c>
      <c r="B200" s="309" t="s">
        <v>124</v>
      </c>
      <c r="C200" s="284" t="s">
        <v>758</v>
      </c>
      <c r="D200" s="271" t="s">
        <v>758</v>
      </c>
      <c r="E200" s="271" t="s">
        <v>758</v>
      </c>
      <c r="F200" s="284"/>
      <c r="G200" s="276" t="s">
        <v>900</v>
      </c>
      <c r="H200" s="284" t="s">
        <v>905</v>
      </c>
      <c r="I200" s="284" t="s">
        <v>842</v>
      </c>
      <c r="J200" s="278">
        <v>0</v>
      </c>
      <c r="K200" s="279">
        <v>0</v>
      </c>
      <c r="L200" s="280">
        <f t="shared" si="29"/>
        <v>0</v>
      </c>
      <c r="M200" s="281" t="s">
        <v>12</v>
      </c>
      <c r="N200" s="280">
        <f t="shared" si="30"/>
        <v>0</v>
      </c>
      <c r="O200" s="281" t="s">
        <v>12</v>
      </c>
      <c r="P200" s="280">
        <f t="shared" si="28"/>
        <v>0</v>
      </c>
      <c r="Q200" s="281" t="s">
        <v>12</v>
      </c>
      <c r="R200" s="280">
        <f t="shared" si="34"/>
        <v>0</v>
      </c>
      <c r="S200" s="280">
        <f t="shared" si="31"/>
        <v>0</v>
      </c>
      <c r="T200" s="303">
        <v>0</v>
      </c>
      <c r="U200" s="303">
        <v>0</v>
      </c>
      <c r="V200" s="303">
        <v>0</v>
      </c>
      <c r="W200" s="303">
        <v>26.16</v>
      </c>
      <c r="X200" s="334">
        <v>48</v>
      </c>
      <c r="Y200" s="303">
        <v>6.8</v>
      </c>
      <c r="Z200" s="334">
        <v>1</v>
      </c>
      <c r="AA200" s="303">
        <v>0</v>
      </c>
      <c r="AB200" s="335">
        <v>0</v>
      </c>
      <c r="AC200" s="303">
        <v>0</v>
      </c>
      <c r="AD200" s="303">
        <v>0</v>
      </c>
      <c r="AE200" s="303">
        <v>0</v>
      </c>
      <c r="AF200" s="334">
        <v>0</v>
      </c>
      <c r="AG200" s="334">
        <v>49</v>
      </c>
      <c r="AH200" s="303">
        <f t="shared" si="32"/>
        <v>32.96</v>
      </c>
      <c r="AI200" s="369">
        <f t="shared" si="33"/>
        <v>32.96</v>
      </c>
    </row>
    <row r="201" spans="1:35" s="282" customFormat="1" ht="18" customHeight="1" x14ac:dyDescent="0.2">
      <c r="A201" s="276" t="s">
        <v>135</v>
      </c>
      <c r="B201" s="309" t="s">
        <v>143</v>
      </c>
      <c r="C201" s="276" t="s">
        <v>758</v>
      </c>
      <c r="D201" s="271" t="s">
        <v>758</v>
      </c>
      <c r="E201" s="276" t="s">
        <v>90</v>
      </c>
      <c r="F201" s="275">
        <v>1</v>
      </c>
      <c r="G201" s="276" t="s">
        <v>602</v>
      </c>
      <c r="H201" s="276" t="s">
        <v>879</v>
      </c>
      <c r="I201" s="276">
        <v>503301</v>
      </c>
      <c r="J201" s="278">
        <v>0</v>
      </c>
      <c r="K201" s="279">
        <v>0</v>
      </c>
      <c r="L201" s="280">
        <f t="shared" si="29"/>
        <v>0</v>
      </c>
      <c r="M201" s="281" t="s">
        <v>12</v>
      </c>
      <c r="N201" s="280">
        <f t="shared" si="30"/>
        <v>0</v>
      </c>
      <c r="O201" s="281" t="s">
        <v>12</v>
      </c>
      <c r="P201" s="280">
        <f t="shared" si="28"/>
        <v>0</v>
      </c>
      <c r="Q201" s="281" t="s">
        <v>12</v>
      </c>
      <c r="R201" s="280">
        <f t="shared" si="34"/>
        <v>0</v>
      </c>
      <c r="S201" s="280">
        <f t="shared" si="31"/>
        <v>0</v>
      </c>
      <c r="T201" s="303">
        <v>0</v>
      </c>
      <c r="U201" s="303">
        <v>0</v>
      </c>
      <c r="V201" s="303">
        <v>0</v>
      </c>
      <c r="W201" s="303">
        <v>511.99</v>
      </c>
      <c r="X201" s="334">
        <v>1356</v>
      </c>
      <c r="Y201" s="303">
        <v>14.15</v>
      </c>
      <c r="Z201" s="334">
        <v>2</v>
      </c>
      <c r="AA201" s="303">
        <v>42.5</v>
      </c>
      <c r="AB201" s="335">
        <v>0.5</v>
      </c>
      <c r="AC201" s="303">
        <v>0</v>
      </c>
      <c r="AD201" s="303">
        <v>0</v>
      </c>
      <c r="AE201" s="303">
        <v>27.32</v>
      </c>
      <c r="AF201" s="334">
        <v>1191</v>
      </c>
      <c r="AG201" s="334">
        <v>2549</v>
      </c>
      <c r="AH201" s="303">
        <f t="shared" si="32"/>
        <v>595.96</v>
      </c>
      <c r="AI201" s="369">
        <f t="shared" si="33"/>
        <v>595.96</v>
      </c>
    </row>
    <row r="202" spans="1:35" s="282" customFormat="1" ht="18" customHeight="1" x14ac:dyDescent="0.2">
      <c r="A202" s="284" t="s">
        <v>135</v>
      </c>
      <c r="B202" s="309" t="s">
        <v>147</v>
      </c>
      <c r="C202" s="284" t="s">
        <v>758</v>
      </c>
      <c r="D202" s="271" t="s">
        <v>758</v>
      </c>
      <c r="E202" s="271" t="s">
        <v>758</v>
      </c>
      <c r="F202" s="284"/>
      <c r="G202" s="284" t="s">
        <v>602</v>
      </c>
      <c r="H202" s="284" t="s">
        <v>773</v>
      </c>
      <c r="I202" s="284">
        <v>502800</v>
      </c>
      <c r="J202" s="278">
        <v>0</v>
      </c>
      <c r="K202" s="279">
        <v>0</v>
      </c>
      <c r="L202" s="280">
        <f t="shared" si="29"/>
        <v>0</v>
      </c>
      <c r="M202" s="281" t="s">
        <v>12</v>
      </c>
      <c r="N202" s="280">
        <f t="shared" si="30"/>
        <v>0</v>
      </c>
      <c r="O202" s="281" t="s">
        <v>12</v>
      </c>
      <c r="P202" s="280">
        <f t="shared" si="28"/>
        <v>0</v>
      </c>
      <c r="Q202" s="281" t="s">
        <v>12</v>
      </c>
      <c r="R202" s="280">
        <f t="shared" si="34"/>
        <v>0</v>
      </c>
      <c r="S202" s="280">
        <f t="shared" si="31"/>
        <v>0</v>
      </c>
      <c r="T202" s="303">
        <v>0</v>
      </c>
      <c r="U202" s="303">
        <v>0</v>
      </c>
      <c r="V202" s="303">
        <v>0</v>
      </c>
      <c r="W202" s="303">
        <v>95.38</v>
      </c>
      <c r="X202" s="334">
        <v>249</v>
      </c>
      <c r="Y202" s="303">
        <v>0</v>
      </c>
      <c r="Z202" s="334">
        <v>0</v>
      </c>
      <c r="AA202" s="303">
        <v>0</v>
      </c>
      <c r="AB202" s="335">
        <v>0</v>
      </c>
      <c r="AC202" s="303">
        <v>0</v>
      </c>
      <c r="AD202" s="303">
        <v>0</v>
      </c>
      <c r="AE202" s="303">
        <v>0</v>
      </c>
      <c r="AF202" s="334">
        <v>0</v>
      </c>
      <c r="AG202" s="334">
        <v>249</v>
      </c>
      <c r="AH202" s="303">
        <f t="shared" si="32"/>
        <v>95.38</v>
      </c>
      <c r="AI202" s="369">
        <f t="shared" si="33"/>
        <v>95.38</v>
      </c>
    </row>
    <row r="203" spans="1:35" s="282" customFormat="1" ht="18" customHeight="1" x14ac:dyDescent="0.2">
      <c r="A203" s="276" t="s">
        <v>135</v>
      </c>
      <c r="B203" s="309" t="s">
        <v>154</v>
      </c>
      <c r="C203" s="276" t="s">
        <v>758</v>
      </c>
      <c r="D203" s="273" t="s">
        <v>758</v>
      </c>
      <c r="E203" s="276" t="s">
        <v>90</v>
      </c>
      <c r="F203" s="275"/>
      <c r="G203" s="276" t="s">
        <v>602</v>
      </c>
      <c r="H203" s="276" t="s">
        <v>633</v>
      </c>
      <c r="I203" s="276">
        <v>505601</v>
      </c>
      <c r="J203" s="278">
        <v>0</v>
      </c>
      <c r="K203" s="279">
        <v>0</v>
      </c>
      <c r="L203" s="280">
        <f t="shared" si="29"/>
        <v>0</v>
      </c>
      <c r="M203" s="281" t="s">
        <v>12</v>
      </c>
      <c r="N203" s="280">
        <f t="shared" si="30"/>
        <v>0</v>
      </c>
      <c r="O203" s="281" t="s">
        <v>12</v>
      </c>
      <c r="P203" s="280">
        <f t="shared" si="28"/>
        <v>0</v>
      </c>
      <c r="Q203" s="281" t="s">
        <v>12</v>
      </c>
      <c r="R203" s="280">
        <f t="shared" si="34"/>
        <v>0</v>
      </c>
      <c r="S203" s="280">
        <f t="shared" si="31"/>
        <v>0</v>
      </c>
      <c r="T203" s="303">
        <v>0</v>
      </c>
      <c r="U203" s="303">
        <v>0</v>
      </c>
      <c r="V203" s="303">
        <v>0</v>
      </c>
      <c r="W203" s="303">
        <v>297.24</v>
      </c>
      <c r="X203" s="334">
        <v>789</v>
      </c>
      <c r="Y203" s="303">
        <v>0</v>
      </c>
      <c r="Z203" s="334">
        <v>0</v>
      </c>
      <c r="AA203" s="303">
        <v>0</v>
      </c>
      <c r="AB203" s="335">
        <v>0</v>
      </c>
      <c r="AC203" s="303">
        <v>0</v>
      </c>
      <c r="AD203" s="303">
        <v>0</v>
      </c>
      <c r="AE203" s="303">
        <v>0</v>
      </c>
      <c r="AF203" s="334">
        <v>0</v>
      </c>
      <c r="AG203" s="334">
        <v>789</v>
      </c>
      <c r="AH203" s="303">
        <f t="shared" si="32"/>
        <v>297.24</v>
      </c>
      <c r="AI203" s="369">
        <f t="shared" si="33"/>
        <v>297.24</v>
      </c>
    </row>
    <row r="204" spans="1:35" s="282" customFormat="1" ht="18" customHeight="1" x14ac:dyDescent="0.2">
      <c r="A204" s="276" t="s">
        <v>135</v>
      </c>
      <c r="B204" s="309" t="s">
        <v>121</v>
      </c>
      <c r="C204" s="276" t="s">
        <v>758</v>
      </c>
      <c r="D204" s="273" t="s">
        <v>758</v>
      </c>
      <c r="E204" s="276" t="s">
        <v>90</v>
      </c>
      <c r="F204" s="275"/>
      <c r="G204" s="276" t="s">
        <v>602</v>
      </c>
      <c r="H204" s="289" t="s">
        <v>635</v>
      </c>
      <c r="I204" s="289" t="s">
        <v>805</v>
      </c>
      <c r="J204" s="278">
        <v>0</v>
      </c>
      <c r="K204" s="279">
        <v>0</v>
      </c>
      <c r="L204" s="280">
        <f t="shared" si="29"/>
        <v>0</v>
      </c>
      <c r="M204" s="281" t="s">
        <v>999</v>
      </c>
      <c r="N204" s="280">
        <f t="shared" si="30"/>
        <v>0</v>
      </c>
      <c r="O204" s="281" t="s">
        <v>12</v>
      </c>
      <c r="P204" s="280">
        <f t="shared" si="28"/>
        <v>0</v>
      </c>
      <c r="Q204" s="281" t="s">
        <v>12</v>
      </c>
      <c r="R204" s="280">
        <f t="shared" si="34"/>
        <v>0</v>
      </c>
      <c r="S204" s="280">
        <f t="shared" si="31"/>
        <v>0</v>
      </c>
      <c r="T204" s="303">
        <v>0</v>
      </c>
      <c r="U204" s="303">
        <v>0</v>
      </c>
      <c r="V204" s="303">
        <v>0</v>
      </c>
      <c r="W204" s="303">
        <v>65.12</v>
      </c>
      <c r="X204" s="334">
        <v>187</v>
      </c>
      <c r="Y204" s="303">
        <v>0</v>
      </c>
      <c r="Z204" s="334">
        <v>0</v>
      </c>
      <c r="AA204" s="303">
        <v>0</v>
      </c>
      <c r="AB204" s="335">
        <v>0</v>
      </c>
      <c r="AC204" s="303">
        <v>0</v>
      </c>
      <c r="AD204" s="303">
        <v>0</v>
      </c>
      <c r="AE204" s="303">
        <v>0</v>
      </c>
      <c r="AF204" s="334">
        <v>0</v>
      </c>
      <c r="AG204" s="334">
        <v>187</v>
      </c>
      <c r="AH204" s="303">
        <f t="shared" si="32"/>
        <v>65.12</v>
      </c>
      <c r="AI204" s="369">
        <f t="shared" si="33"/>
        <v>65.12</v>
      </c>
    </row>
    <row r="205" spans="1:35" s="282" customFormat="1" ht="18" customHeight="1" x14ac:dyDescent="0.2">
      <c r="A205" s="284" t="s">
        <v>168</v>
      </c>
      <c r="B205" s="309" t="s">
        <v>167</v>
      </c>
      <c r="C205" s="284" t="s">
        <v>758</v>
      </c>
      <c r="D205" s="271" t="s">
        <v>758</v>
      </c>
      <c r="E205" s="271" t="s">
        <v>758</v>
      </c>
      <c r="F205" s="284"/>
      <c r="G205" s="276" t="s">
        <v>888</v>
      </c>
      <c r="H205" s="284" t="s">
        <v>767</v>
      </c>
      <c r="I205" s="284">
        <v>704050</v>
      </c>
      <c r="J205" s="278">
        <v>0</v>
      </c>
      <c r="K205" s="279">
        <v>0</v>
      </c>
      <c r="L205" s="280">
        <f t="shared" si="29"/>
        <v>0</v>
      </c>
      <c r="M205" s="281" t="s">
        <v>12</v>
      </c>
      <c r="N205" s="280">
        <f t="shared" si="30"/>
        <v>0</v>
      </c>
      <c r="O205" s="281" t="s">
        <v>12</v>
      </c>
      <c r="P205" s="280">
        <f t="shared" si="28"/>
        <v>0</v>
      </c>
      <c r="Q205" s="281" t="s">
        <v>12</v>
      </c>
      <c r="R205" s="280">
        <f t="shared" si="34"/>
        <v>0</v>
      </c>
      <c r="S205" s="280">
        <f t="shared" si="31"/>
        <v>0</v>
      </c>
      <c r="T205" s="303">
        <v>0</v>
      </c>
      <c r="U205" s="303">
        <v>0</v>
      </c>
      <c r="V205" s="303">
        <v>0</v>
      </c>
      <c r="W205" s="303">
        <v>40.92</v>
      </c>
      <c r="X205" s="334">
        <v>109</v>
      </c>
      <c r="Y205" s="303">
        <v>0</v>
      </c>
      <c r="Z205" s="334">
        <v>0</v>
      </c>
      <c r="AA205" s="303">
        <v>0</v>
      </c>
      <c r="AB205" s="335">
        <v>0</v>
      </c>
      <c r="AC205" s="303">
        <v>0</v>
      </c>
      <c r="AD205" s="303">
        <v>0</v>
      </c>
      <c r="AE205" s="303">
        <v>0</v>
      </c>
      <c r="AF205" s="334">
        <v>0</v>
      </c>
      <c r="AG205" s="334">
        <v>109</v>
      </c>
      <c r="AH205" s="303">
        <f t="shared" si="32"/>
        <v>40.92</v>
      </c>
      <c r="AI205" s="369">
        <f t="shared" si="33"/>
        <v>40.92</v>
      </c>
    </row>
    <row r="206" spans="1:35" s="285" customFormat="1" ht="18" customHeight="1" x14ac:dyDescent="0.2">
      <c r="A206" s="284" t="s">
        <v>168</v>
      </c>
      <c r="B206" s="309" t="s">
        <v>175</v>
      </c>
      <c r="C206" s="284" t="s">
        <v>758</v>
      </c>
      <c r="D206" s="271" t="s">
        <v>758</v>
      </c>
      <c r="E206" s="271" t="s">
        <v>758</v>
      </c>
      <c r="F206" s="284"/>
      <c r="G206" s="276" t="s">
        <v>888</v>
      </c>
      <c r="H206" s="284" t="s">
        <v>890</v>
      </c>
      <c r="I206" s="284">
        <v>704050</v>
      </c>
      <c r="J206" s="278">
        <v>0</v>
      </c>
      <c r="K206" s="279">
        <v>0</v>
      </c>
      <c r="L206" s="280">
        <f t="shared" si="29"/>
        <v>0</v>
      </c>
      <c r="M206" s="281" t="s">
        <v>12</v>
      </c>
      <c r="N206" s="280">
        <f t="shared" si="30"/>
        <v>0</v>
      </c>
      <c r="O206" s="281" t="s">
        <v>12</v>
      </c>
      <c r="P206" s="280">
        <f t="shared" si="28"/>
        <v>0</v>
      </c>
      <c r="Q206" s="281" t="s">
        <v>12</v>
      </c>
      <c r="R206" s="280">
        <v>0</v>
      </c>
      <c r="S206" s="280">
        <f t="shared" si="31"/>
        <v>0</v>
      </c>
      <c r="T206" s="303">
        <v>0</v>
      </c>
      <c r="U206" s="303">
        <v>0</v>
      </c>
      <c r="V206" s="303">
        <v>0</v>
      </c>
      <c r="W206" s="303">
        <v>9446.18</v>
      </c>
      <c r="X206" s="334">
        <v>24948</v>
      </c>
      <c r="Y206" s="303">
        <v>3.57</v>
      </c>
      <c r="Z206" s="334">
        <v>1</v>
      </c>
      <c r="AA206" s="303">
        <v>42.5</v>
      </c>
      <c r="AB206" s="335">
        <v>0.5</v>
      </c>
      <c r="AC206" s="303">
        <v>109.58</v>
      </c>
      <c r="AD206" s="303">
        <v>0</v>
      </c>
      <c r="AE206" s="303">
        <v>1046.3699999999999</v>
      </c>
      <c r="AF206" s="334">
        <v>772</v>
      </c>
      <c r="AG206" s="334">
        <v>25721</v>
      </c>
      <c r="AH206" s="303">
        <f t="shared" si="32"/>
        <v>10648.2</v>
      </c>
      <c r="AI206" s="369">
        <f t="shared" si="33"/>
        <v>10648.2</v>
      </c>
    </row>
    <row r="207" spans="1:35" s="282" customFormat="1" ht="18" customHeight="1" x14ac:dyDescent="0.2">
      <c r="A207" s="284" t="s">
        <v>168</v>
      </c>
      <c r="B207" s="309" t="s">
        <v>183</v>
      </c>
      <c r="C207" s="284" t="s">
        <v>758</v>
      </c>
      <c r="D207" s="271" t="s">
        <v>758</v>
      </c>
      <c r="E207" s="271" t="s">
        <v>758</v>
      </c>
      <c r="F207" s="284"/>
      <c r="G207" s="276" t="s">
        <v>888</v>
      </c>
      <c r="H207" s="284" t="s">
        <v>891</v>
      </c>
      <c r="I207" s="284">
        <v>704050</v>
      </c>
      <c r="J207" s="278">
        <v>0</v>
      </c>
      <c r="K207" s="279">
        <v>0</v>
      </c>
      <c r="L207" s="280">
        <f t="shared" si="29"/>
        <v>0</v>
      </c>
      <c r="M207" s="281" t="s">
        <v>12</v>
      </c>
      <c r="N207" s="280">
        <f t="shared" si="30"/>
        <v>0</v>
      </c>
      <c r="O207" s="281" t="s">
        <v>12</v>
      </c>
      <c r="P207" s="280">
        <f t="shared" si="28"/>
        <v>0</v>
      </c>
      <c r="Q207" s="281" t="s">
        <v>12</v>
      </c>
      <c r="R207" s="280">
        <v>0</v>
      </c>
      <c r="S207" s="280">
        <f t="shared" si="31"/>
        <v>0</v>
      </c>
      <c r="T207" s="303">
        <v>0</v>
      </c>
      <c r="U207" s="303">
        <v>0</v>
      </c>
      <c r="V207" s="303">
        <v>0</v>
      </c>
      <c r="W207" s="303">
        <v>2126.19</v>
      </c>
      <c r="X207" s="334">
        <v>4833</v>
      </c>
      <c r="Y207" s="303">
        <v>13.25</v>
      </c>
      <c r="Z207" s="334">
        <v>2</v>
      </c>
      <c r="AA207" s="303">
        <v>63.75</v>
      </c>
      <c r="AB207" s="335">
        <v>0.75</v>
      </c>
      <c r="AC207" s="303">
        <v>0</v>
      </c>
      <c r="AD207" s="303">
        <v>0</v>
      </c>
      <c r="AE207" s="303">
        <v>162.35</v>
      </c>
      <c r="AF207" s="334">
        <v>6788</v>
      </c>
      <c r="AG207" s="334">
        <v>11623</v>
      </c>
      <c r="AH207" s="303">
        <f t="shared" si="32"/>
        <v>2365.54</v>
      </c>
      <c r="AI207" s="369">
        <f t="shared" si="33"/>
        <v>2365.54</v>
      </c>
    </row>
    <row r="208" spans="1:35" s="282" customFormat="1" ht="18" customHeight="1" x14ac:dyDescent="0.2">
      <c r="A208" s="284" t="s">
        <v>168</v>
      </c>
      <c r="B208" s="309" t="s">
        <v>184</v>
      </c>
      <c r="C208" s="284" t="s">
        <v>758</v>
      </c>
      <c r="D208" s="271" t="s">
        <v>758</v>
      </c>
      <c r="E208" s="271" t="s">
        <v>758</v>
      </c>
      <c r="F208" s="284"/>
      <c r="G208" s="276" t="s">
        <v>888</v>
      </c>
      <c r="H208" s="284" t="s">
        <v>892</v>
      </c>
      <c r="I208" s="284">
        <v>704050</v>
      </c>
      <c r="J208" s="278">
        <v>0</v>
      </c>
      <c r="K208" s="279">
        <v>0</v>
      </c>
      <c r="L208" s="280">
        <f t="shared" si="29"/>
        <v>0</v>
      </c>
      <c r="M208" s="281" t="s">
        <v>12</v>
      </c>
      <c r="N208" s="280">
        <f t="shared" si="30"/>
        <v>0</v>
      </c>
      <c r="O208" s="281" t="s">
        <v>12</v>
      </c>
      <c r="P208" s="280">
        <f t="shared" si="28"/>
        <v>0</v>
      </c>
      <c r="Q208" s="281" t="s">
        <v>12</v>
      </c>
      <c r="R208" s="280">
        <v>0</v>
      </c>
      <c r="S208" s="280">
        <f t="shared" si="31"/>
        <v>0</v>
      </c>
      <c r="T208" s="303">
        <v>0</v>
      </c>
      <c r="U208" s="303">
        <v>0</v>
      </c>
      <c r="V208" s="303">
        <v>0</v>
      </c>
      <c r="W208" s="303">
        <v>42.24</v>
      </c>
      <c r="X208" s="334">
        <v>102</v>
      </c>
      <c r="Y208" s="303">
        <v>14.94</v>
      </c>
      <c r="Z208" s="334">
        <v>4</v>
      </c>
      <c r="AA208" s="303">
        <v>0</v>
      </c>
      <c r="AB208" s="335">
        <v>0</v>
      </c>
      <c r="AC208" s="303">
        <v>0</v>
      </c>
      <c r="AD208" s="303">
        <v>0</v>
      </c>
      <c r="AE208" s="303">
        <v>0</v>
      </c>
      <c r="AF208" s="334">
        <v>0</v>
      </c>
      <c r="AG208" s="334">
        <v>106</v>
      </c>
      <c r="AH208" s="303">
        <f t="shared" si="32"/>
        <v>57.18</v>
      </c>
      <c r="AI208" s="369">
        <f t="shared" si="33"/>
        <v>57.18</v>
      </c>
    </row>
    <row r="209" spans="1:35" s="282" customFormat="1" ht="18" customHeight="1" x14ac:dyDescent="0.2">
      <c r="A209" s="284" t="s">
        <v>168</v>
      </c>
      <c r="B209" s="309" t="s">
        <v>185</v>
      </c>
      <c r="C209" s="284" t="s">
        <v>758</v>
      </c>
      <c r="D209" s="271" t="s">
        <v>758</v>
      </c>
      <c r="E209" s="271" t="s">
        <v>758</v>
      </c>
      <c r="F209" s="284"/>
      <c r="G209" s="276" t="s">
        <v>729</v>
      </c>
      <c r="H209" s="284" t="s">
        <v>788</v>
      </c>
      <c r="I209" s="284">
        <v>705210</v>
      </c>
      <c r="J209" s="278">
        <v>0</v>
      </c>
      <c r="K209" s="279">
        <v>0</v>
      </c>
      <c r="L209" s="280">
        <f t="shared" si="29"/>
        <v>0</v>
      </c>
      <c r="M209" s="281" t="s">
        <v>12</v>
      </c>
      <c r="N209" s="280">
        <f t="shared" si="30"/>
        <v>0</v>
      </c>
      <c r="O209" s="281" t="s">
        <v>12</v>
      </c>
      <c r="P209" s="280">
        <f t="shared" ref="P209:P239" si="35">IF(O209="Y",L209,0)</f>
        <v>0</v>
      </c>
      <c r="Q209" s="281" t="s">
        <v>12</v>
      </c>
      <c r="R209" s="280">
        <v>0</v>
      </c>
      <c r="S209" s="280">
        <f t="shared" si="31"/>
        <v>0</v>
      </c>
      <c r="T209" s="303">
        <v>0</v>
      </c>
      <c r="U209" s="303">
        <v>0</v>
      </c>
      <c r="V209" s="303">
        <v>0</v>
      </c>
      <c r="W209" s="303">
        <v>5686.82</v>
      </c>
      <c r="X209" s="334">
        <v>2247</v>
      </c>
      <c r="Y209" s="303">
        <v>7.2</v>
      </c>
      <c r="Z209" s="334">
        <v>1</v>
      </c>
      <c r="AA209" s="303">
        <v>0</v>
      </c>
      <c r="AB209" s="335">
        <v>0</v>
      </c>
      <c r="AC209" s="303">
        <v>0</v>
      </c>
      <c r="AD209" s="303">
        <v>0.57999999999999996</v>
      </c>
      <c r="AE209" s="303">
        <v>979.46</v>
      </c>
      <c r="AF209" s="334">
        <v>16679</v>
      </c>
      <c r="AG209" s="334">
        <v>18927</v>
      </c>
      <c r="AH209" s="303">
        <f t="shared" si="32"/>
        <v>6674.0599999999995</v>
      </c>
      <c r="AI209" s="369">
        <f t="shared" si="33"/>
        <v>6674.0599999999995</v>
      </c>
    </row>
    <row r="210" spans="1:35" s="282" customFormat="1" ht="18" customHeight="1" x14ac:dyDescent="0.2">
      <c r="A210" s="284" t="s">
        <v>168</v>
      </c>
      <c r="B210" s="309" t="s">
        <v>186</v>
      </c>
      <c r="C210" s="284" t="s">
        <v>758</v>
      </c>
      <c r="D210" s="271" t="s">
        <v>758</v>
      </c>
      <c r="E210" s="271" t="s">
        <v>758</v>
      </c>
      <c r="F210" s="284"/>
      <c r="G210" s="276" t="s">
        <v>729</v>
      </c>
      <c r="H210" s="284" t="s">
        <v>788</v>
      </c>
      <c r="I210" s="284">
        <v>705245</v>
      </c>
      <c r="J210" s="278">
        <v>0</v>
      </c>
      <c r="K210" s="279">
        <v>0</v>
      </c>
      <c r="L210" s="280">
        <f t="shared" si="29"/>
        <v>0</v>
      </c>
      <c r="M210" s="281" t="s">
        <v>12</v>
      </c>
      <c r="N210" s="280">
        <f t="shared" si="30"/>
        <v>0</v>
      </c>
      <c r="O210" s="281" t="s">
        <v>12</v>
      </c>
      <c r="P210" s="280">
        <f t="shared" si="35"/>
        <v>0</v>
      </c>
      <c r="Q210" s="281" t="s">
        <v>12</v>
      </c>
      <c r="R210" s="280">
        <v>0</v>
      </c>
      <c r="S210" s="280">
        <f t="shared" si="31"/>
        <v>0</v>
      </c>
      <c r="T210" s="303">
        <v>0</v>
      </c>
      <c r="U210" s="303">
        <v>0</v>
      </c>
      <c r="V210" s="303">
        <v>0</v>
      </c>
      <c r="W210" s="303">
        <v>1889.72</v>
      </c>
      <c r="X210" s="334">
        <v>3598</v>
      </c>
      <c r="Y210" s="303">
        <v>6.65</v>
      </c>
      <c r="Z210" s="334">
        <v>1</v>
      </c>
      <c r="AA210" s="303">
        <v>0</v>
      </c>
      <c r="AB210" s="335">
        <v>0</v>
      </c>
      <c r="AC210" s="303">
        <v>0</v>
      </c>
      <c r="AD210" s="303">
        <v>0</v>
      </c>
      <c r="AE210" s="303">
        <v>0</v>
      </c>
      <c r="AF210" s="334">
        <v>0</v>
      </c>
      <c r="AG210" s="334">
        <v>3599</v>
      </c>
      <c r="AH210" s="303">
        <f t="shared" si="32"/>
        <v>1896.3700000000001</v>
      </c>
      <c r="AI210" s="369">
        <f t="shared" si="33"/>
        <v>1896.3700000000001</v>
      </c>
    </row>
    <row r="211" spans="1:35" s="282" customFormat="1" ht="18" customHeight="1" x14ac:dyDescent="0.2">
      <c r="A211" s="284" t="s">
        <v>168</v>
      </c>
      <c r="B211" s="309" t="s">
        <v>187</v>
      </c>
      <c r="C211" s="284" t="s">
        <v>758</v>
      </c>
      <c r="D211" s="271" t="s">
        <v>758</v>
      </c>
      <c r="E211" s="271" t="s">
        <v>758</v>
      </c>
      <c r="F211" s="284"/>
      <c r="G211" s="276" t="s">
        <v>729</v>
      </c>
      <c r="H211" s="284" t="s">
        <v>788</v>
      </c>
      <c r="I211" s="284">
        <v>705200</v>
      </c>
      <c r="J211" s="278">
        <v>0</v>
      </c>
      <c r="K211" s="279">
        <v>0</v>
      </c>
      <c r="L211" s="280">
        <f t="shared" si="29"/>
        <v>0</v>
      </c>
      <c r="M211" s="281" t="s">
        <v>12</v>
      </c>
      <c r="N211" s="280">
        <f t="shared" si="30"/>
        <v>0</v>
      </c>
      <c r="O211" s="281" t="s">
        <v>12</v>
      </c>
      <c r="P211" s="280">
        <f t="shared" si="35"/>
        <v>0</v>
      </c>
      <c r="Q211" s="281" t="s">
        <v>12</v>
      </c>
      <c r="R211" s="280">
        <v>0</v>
      </c>
      <c r="S211" s="280">
        <f t="shared" si="31"/>
        <v>0</v>
      </c>
      <c r="T211" s="303">
        <v>0</v>
      </c>
      <c r="U211" s="303">
        <v>0</v>
      </c>
      <c r="V211" s="303">
        <v>0</v>
      </c>
      <c r="W211" s="303">
        <v>412.41</v>
      </c>
      <c r="X211" s="334">
        <v>701</v>
      </c>
      <c r="Y211" s="303">
        <v>0</v>
      </c>
      <c r="Z211" s="334">
        <v>0</v>
      </c>
      <c r="AA211" s="303">
        <v>0</v>
      </c>
      <c r="AB211" s="335">
        <v>0</v>
      </c>
      <c r="AC211" s="303">
        <v>0</v>
      </c>
      <c r="AD211" s="303">
        <v>0</v>
      </c>
      <c r="AE211" s="303">
        <v>0</v>
      </c>
      <c r="AF211" s="334">
        <v>0</v>
      </c>
      <c r="AG211" s="334">
        <v>701</v>
      </c>
      <c r="AH211" s="303">
        <f t="shared" si="32"/>
        <v>412.41</v>
      </c>
      <c r="AI211" s="369">
        <f t="shared" si="33"/>
        <v>412.41</v>
      </c>
    </row>
    <row r="212" spans="1:35" s="282" customFormat="1" ht="18" customHeight="1" x14ac:dyDescent="0.2">
      <c r="A212" s="284" t="s">
        <v>168</v>
      </c>
      <c r="B212" s="309" t="s">
        <v>188</v>
      </c>
      <c r="C212" s="284" t="s">
        <v>758</v>
      </c>
      <c r="D212" s="271" t="s">
        <v>758</v>
      </c>
      <c r="E212" s="271" t="s">
        <v>758</v>
      </c>
      <c r="F212" s="284"/>
      <c r="G212" s="276" t="s">
        <v>888</v>
      </c>
      <c r="H212" s="284" t="s">
        <v>893</v>
      </c>
      <c r="I212" s="284">
        <v>708100</v>
      </c>
      <c r="J212" s="278">
        <v>0</v>
      </c>
      <c r="K212" s="279">
        <v>0</v>
      </c>
      <c r="L212" s="280">
        <f t="shared" si="29"/>
        <v>0</v>
      </c>
      <c r="M212" s="281" t="s">
        <v>12</v>
      </c>
      <c r="N212" s="280">
        <f t="shared" si="30"/>
        <v>0</v>
      </c>
      <c r="O212" s="281" t="s">
        <v>12</v>
      </c>
      <c r="P212" s="280">
        <f t="shared" si="35"/>
        <v>0</v>
      </c>
      <c r="Q212" s="281" t="s">
        <v>12</v>
      </c>
      <c r="R212" s="280">
        <v>0</v>
      </c>
      <c r="S212" s="280">
        <f t="shared" si="31"/>
        <v>0</v>
      </c>
      <c r="T212" s="303">
        <v>0</v>
      </c>
      <c r="U212" s="303">
        <v>0</v>
      </c>
      <c r="V212" s="303">
        <v>0</v>
      </c>
      <c r="W212" s="303">
        <v>17.670000000000002</v>
      </c>
      <c r="X212" s="334">
        <v>14</v>
      </c>
      <c r="Y212" s="303">
        <v>3.57</v>
      </c>
      <c r="Z212" s="334">
        <v>1</v>
      </c>
      <c r="AA212" s="303">
        <v>0</v>
      </c>
      <c r="AB212" s="335">
        <v>0</v>
      </c>
      <c r="AC212" s="303">
        <v>0</v>
      </c>
      <c r="AD212" s="303">
        <v>0</v>
      </c>
      <c r="AE212" s="303">
        <v>0</v>
      </c>
      <c r="AF212" s="334">
        <v>0</v>
      </c>
      <c r="AG212" s="334">
        <v>15</v>
      </c>
      <c r="AH212" s="303">
        <f t="shared" si="32"/>
        <v>21.240000000000002</v>
      </c>
      <c r="AI212" s="369">
        <f t="shared" si="33"/>
        <v>21.240000000000002</v>
      </c>
    </row>
    <row r="213" spans="1:35" s="282" customFormat="1" ht="18" customHeight="1" x14ac:dyDescent="0.2">
      <c r="A213" s="284" t="s">
        <v>200</v>
      </c>
      <c r="B213" s="309" t="s">
        <v>203</v>
      </c>
      <c r="C213" s="284" t="s">
        <v>758</v>
      </c>
      <c r="D213" s="271" t="s">
        <v>758</v>
      </c>
      <c r="E213" s="271" t="s">
        <v>758</v>
      </c>
      <c r="F213" s="284"/>
      <c r="G213" s="284" t="s">
        <v>1515</v>
      </c>
      <c r="H213" s="284" t="s">
        <v>1515</v>
      </c>
      <c r="I213" s="284">
        <v>700000</v>
      </c>
      <c r="J213" s="278">
        <v>0</v>
      </c>
      <c r="K213" s="279">
        <v>0</v>
      </c>
      <c r="L213" s="280">
        <f t="shared" si="29"/>
        <v>0</v>
      </c>
      <c r="M213" s="281" t="s">
        <v>12</v>
      </c>
      <c r="N213" s="280">
        <f t="shared" si="30"/>
        <v>0</v>
      </c>
      <c r="O213" s="281" t="s">
        <v>12</v>
      </c>
      <c r="P213" s="280">
        <f t="shared" si="35"/>
        <v>0</v>
      </c>
      <c r="Q213" s="281" t="s">
        <v>12</v>
      </c>
      <c r="R213" s="280">
        <f>IF(Q213="Y",L213,0)</f>
        <v>0</v>
      </c>
      <c r="S213" s="280">
        <f t="shared" si="31"/>
        <v>0</v>
      </c>
      <c r="T213" s="303">
        <v>0</v>
      </c>
      <c r="U213" s="303">
        <v>0</v>
      </c>
      <c r="V213" s="303">
        <v>0</v>
      </c>
      <c r="W213" s="303">
        <v>0</v>
      </c>
      <c r="X213" s="334">
        <v>0</v>
      </c>
      <c r="Y213" s="303">
        <v>0</v>
      </c>
      <c r="Z213" s="334">
        <v>0</v>
      </c>
      <c r="AA213" s="303">
        <v>0</v>
      </c>
      <c r="AB213" s="335">
        <v>0</v>
      </c>
      <c r="AC213" s="303">
        <v>0</v>
      </c>
      <c r="AD213" s="303">
        <v>0</v>
      </c>
      <c r="AE213" s="303">
        <v>0</v>
      </c>
      <c r="AF213" s="334">
        <v>0</v>
      </c>
      <c r="AG213" s="334">
        <v>0</v>
      </c>
      <c r="AH213" s="303">
        <f t="shared" si="32"/>
        <v>0</v>
      </c>
      <c r="AI213" s="369">
        <f t="shared" si="33"/>
        <v>0</v>
      </c>
    </row>
    <row r="214" spans="1:35" s="282" customFormat="1" ht="18" customHeight="1" x14ac:dyDescent="0.2">
      <c r="A214" s="284" t="s">
        <v>200</v>
      </c>
      <c r="B214" s="309" t="s">
        <v>594</v>
      </c>
      <c r="C214" s="284" t="s">
        <v>758</v>
      </c>
      <c r="D214" s="271" t="s">
        <v>758</v>
      </c>
      <c r="E214" s="271" t="s">
        <v>758</v>
      </c>
      <c r="F214" s="284"/>
      <c r="G214" s="491" t="s">
        <v>1518</v>
      </c>
      <c r="H214" s="276" t="s">
        <v>224</v>
      </c>
      <c r="I214" s="284">
        <v>908020</v>
      </c>
      <c r="J214" s="278">
        <v>0</v>
      </c>
      <c r="K214" s="279">
        <v>0</v>
      </c>
      <c r="L214" s="280">
        <f t="shared" si="29"/>
        <v>0</v>
      </c>
      <c r="M214" s="281" t="s">
        <v>12</v>
      </c>
      <c r="N214" s="280">
        <f t="shared" si="30"/>
        <v>0</v>
      </c>
      <c r="O214" s="281" t="s">
        <v>12</v>
      </c>
      <c r="P214" s="280">
        <f t="shared" si="35"/>
        <v>0</v>
      </c>
      <c r="Q214" s="281" t="s">
        <v>12</v>
      </c>
      <c r="R214" s="280">
        <v>0</v>
      </c>
      <c r="S214" s="280">
        <f t="shared" si="31"/>
        <v>0</v>
      </c>
      <c r="T214" s="303">
        <v>0</v>
      </c>
      <c r="U214" s="303">
        <v>0</v>
      </c>
      <c r="V214" s="303">
        <v>0</v>
      </c>
      <c r="W214" s="303">
        <v>4768.43</v>
      </c>
      <c r="X214" s="334">
        <v>9131</v>
      </c>
      <c r="Y214" s="303">
        <v>0</v>
      </c>
      <c r="Z214" s="334">
        <v>0</v>
      </c>
      <c r="AA214" s="303">
        <v>0</v>
      </c>
      <c r="AB214" s="335">
        <v>0</v>
      </c>
      <c r="AC214" s="303">
        <v>0</v>
      </c>
      <c r="AD214" s="303">
        <v>0</v>
      </c>
      <c r="AE214" s="303">
        <v>118.25</v>
      </c>
      <c r="AF214" s="334">
        <v>3885</v>
      </c>
      <c r="AG214" s="334">
        <v>13016</v>
      </c>
      <c r="AH214" s="303">
        <f t="shared" si="32"/>
        <v>4886.68</v>
      </c>
      <c r="AI214" s="369">
        <f t="shared" si="33"/>
        <v>4886.68</v>
      </c>
    </row>
    <row r="215" spans="1:35" s="282" customFormat="1" ht="18" customHeight="1" x14ac:dyDescent="0.2">
      <c r="A215" s="284" t="s">
        <v>200</v>
      </c>
      <c r="B215" s="309" t="s">
        <v>595</v>
      </c>
      <c r="C215" s="284" t="s">
        <v>758</v>
      </c>
      <c r="D215" s="271" t="s">
        <v>758</v>
      </c>
      <c r="E215" s="271" t="s">
        <v>758</v>
      </c>
      <c r="F215" s="284"/>
      <c r="G215" s="284" t="s">
        <v>1519</v>
      </c>
      <c r="H215" s="276" t="s">
        <v>224</v>
      </c>
      <c r="I215" s="284">
        <v>908040</v>
      </c>
      <c r="J215" s="278">
        <v>0</v>
      </c>
      <c r="K215" s="279">
        <v>0</v>
      </c>
      <c r="L215" s="280">
        <f t="shared" si="29"/>
        <v>0</v>
      </c>
      <c r="M215" s="281" t="s">
        <v>12</v>
      </c>
      <c r="N215" s="280">
        <f t="shared" si="30"/>
        <v>0</v>
      </c>
      <c r="O215" s="281" t="s">
        <v>12</v>
      </c>
      <c r="P215" s="280">
        <f t="shared" si="35"/>
        <v>0</v>
      </c>
      <c r="Q215" s="281" t="s">
        <v>12</v>
      </c>
      <c r="R215" s="280">
        <v>0</v>
      </c>
      <c r="S215" s="280">
        <f t="shared" si="31"/>
        <v>0</v>
      </c>
      <c r="T215" s="303">
        <v>0</v>
      </c>
      <c r="U215" s="303">
        <v>0</v>
      </c>
      <c r="V215" s="303">
        <v>0</v>
      </c>
      <c r="W215" s="303">
        <v>1821.8</v>
      </c>
      <c r="X215" s="334">
        <v>5791</v>
      </c>
      <c r="Y215" s="303">
        <v>0</v>
      </c>
      <c r="Z215" s="334">
        <v>0</v>
      </c>
      <c r="AA215" s="303">
        <v>0</v>
      </c>
      <c r="AB215" s="335">
        <v>0</v>
      </c>
      <c r="AC215" s="303">
        <v>0</v>
      </c>
      <c r="AD215" s="303">
        <v>0</v>
      </c>
      <c r="AE215" s="303">
        <v>55.52</v>
      </c>
      <c r="AF215" s="334">
        <v>2055</v>
      </c>
      <c r="AG215" s="334">
        <v>7846</v>
      </c>
      <c r="AH215" s="303">
        <f t="shared" si="32"/>
        <v>1877.32</v>
      </c>
      <c r="AI215" s="369">
        <f t="shared" si="33"/>
        <v>1877.32</v>
      </c>
    </row>
    <row r="216" spans="1:35" s="282" customFormat="1" ht="18" customHeight="1" x14ac:dyDescent="0.2">
      <c r="A216" s="284" t="s">
        <v>789</v>
      </c>
      <c r="B216" s="309" t="s">
        <v>266</v>
      </c>
      <c r="C216" s="284" t="s">
        <v>758</v>
      </c>
      <c r="D216" s="271" t="s">
        <v>758</v>
      </c>
      <c r="E216" s="271" t="s">
        <v>758</v>
      </c>
      <c r="F216" s="284"/>
      <c r="G216" s="284"/>
      <c r="H216" s="284"/>
      <c r="I216" s="284">
        <v>401646</v>
      </c>
      <c r="J216" s="278">
        <v>0</v>
      </c>
      <c r="K216" s="279">
        <v>0</v>
      </c>
      <c r="L216" s="280">
        <f t="shared" si="29"/>
        <v>0</v>
      </c>
      <c r="M216" s="281" t="s">
        <v>12</v>
      </c>
      <c r="N216" s="280">
        <f t="shared" si="30"/>
        <v>0</v>
      </c>
      <c r="O216" s="281" t="s">
        <v>12</v>
      </c>
      <c r="P216" s="280">
        <f t="shared" si="35"/>
        <v>0</v>
      </c>
      <c r="Q216" s="281" t="s">
        <v>12</v>
      </c>
      <c r="R216" s="280">
        <f t="shared" ref="R216:R227" si="36">IF(Q216="Y",L216,0)</f>
        <v>0</v>
      </c>
      <c r="S216" s="280">
        <f t="shared" si="31"/>
        <v>0</v>
      </c>
      <c r="T216" s="303">
        <v>0</v>
      </c>
      <c r="U216" s="303">
        <v>0</v>
      </c>
      <c r="V216" s="303">
        <v>0</v>
      </c>
      <c r="W216" s="303">
        <v>144.63</v>
      </c>
      <c r="X216" s="334">
        <v>83</v>
      </c>
      <c r="Y216" s="303">
        <v>6.65</v>
      </c>
      <c r="Z216" s="334">
        <v>1</v>
      </c>
      <c r="AA216" s="303">
        <v>0</v>
      </c>
      <c r="AB216" s="335">
        <v>0</v>
      </c>
      <c r="AC216" s="303">
        <v>0</v>
      </c>
      <c r="AD216" s="303">
        <v>0</v>
      </c>
      <c r="AE216" s="303">
        <v>0</v>
      </c>
      <c r="AF216" s="334">
        <v>0</v>
      </c>
      <c r="AG216" s="334">
        <v>84</v>
      </c>
      <c r="AH216" s="303">
        <f t="shared" si="32"/>
        <v>151.28</v>
      </c>
      <c r="AI216" s="369">
        <f t="shared" si="33"/>
        <v>151.28</v>
      </c>
    </row>
    <row r="217" spans="1:35" s="282" customFormat="1" ht="18" customHeight="1" x14ac:dyDescent="0.2">
      <c r="A217" s="284" t="s">
        <v>789</v>
      </c>
      <c r="B217" s="309" t="s">
        <v>795</v>
      </c>
      <c r="C217" s="284" t="s">
        <v>758</v>
      </c>
      <c r="D217" s="284" t="s">
        <v>758</v>
      </c>
      <c r="E217" s="271" t="s">
        <v>758</v>
      </c>
      <c r="F217" s="284"/>
      <c r="G217" s="284" t="s">
        <v>797</v>
      </c>
      <c r="H217" s="284" t="s">
        <v>798</v>
      </c>
      <c r="I217" s="284" t="s">
        <v>800</v>
      </c>
      <c r="J217" s="278">
        <v>0</v>
      </c>
      <c r="K217" s="279">
        <v>0</v>
      </c>
      <c r="L217" s="280">
        <f t="shared" si="29"/>
        <v>0</v>
      </c>
      <c r="M217" s="281" t="s">
        <v>12</v>
      </c>
      <c r="N217" s="280">
        <f t="shared" si="30"/>
        <v>0</v>
      </c>
      <c r="O217" s="281" t="s">
        <v>12</v>
      </c>
      <c r="P217" s="280">
        <f t="shared" si="35"/>
        <v>0</v>
      </c>
      <c r="Q217" s="281" t="s">
        <v>12</v>
      </c>
      <c r="R217" s="280">
        <f t="shared" si="36"/>
        <v>0</v>
      </c>
      <c r="S217" s="280">
        <f t="shared" si="31"/>
        <v>0</v>
      </c>
      <c r="T217" s="303">
        <v>0</v>
      </c>
      <c r="U217" s="303">
        <v>0</v>
      </c>
      <c r="V217" s="303">
        <v>0</v>
      </c>
      <c r="W217" s="303">
        <v>0</v>
      </c>
      <c r="X217" s="334">
        <v>0</v>
      </c>
      <c r="Y217" s="303">
        <v>0</v>
      </c>
      <c r="Z217" s="334">
        <v>0</v>
      </c>
      <c r="AA217" s="303">
        <v>0</v>
      </c>
      <c r="AB217" s="335">
        <v>0</v>
      </c>
      <c r="AC217" s="303">
        <v>0</v>
      </c>
      <c r="AD217" s="303">
        <v>0</v>
      </c>
      <c r="AE217" s="303">
        <v>0</v>
      </c>
      <c r="AF217" s="334">
        <v>0</v>
      </c>
      <c r="AG217" s="334">
        <v>0</v>
      </c>
      <c r="AH217" s="303">
        <f t="shared" si="32"/>
        <v>0</v>
      </c>
      <c r="AI217" s="369">
        <f t="shared" si="33"/>
        <v>0</v>
      </c>
    </row>
    <row r="218" spans="1:35" s="282" customFormat="1" ht="18" customHeight="1" x14ac:dyDescent="0.2">
      <c r="A218" s="284" t="s">
        <v>789</v>
      </c>
      <c r="B218" s="309" t="s">
        <v>588</v>
      </c>
      <c r="C218" s="284" t="s">
        <v>758</v>
      </c>
      <c r="D218" s="271" t="s">
        <v>758</v>
      </c>
      <c r="E218" s="271" t="s">
        <v>758</v>
      </c>
      <c r="F218" s="284"/>
      <c r="G218" s="284" t="s">
        <v>797</v>
      </c>
      <c r="H218" s="284" t="s">
        <v>654</v>
      </c>
      <c r="I218" s="284">
        <v>401615</v>
      </c>
      <c r="J218" s="278">
        <v>0</v>
      </c>
      <c r="K218" s="279">
        <v>0</v>
      </c>
      <c r="L218" s="280">
        <f t="shared" si="29"/>
        <v>0</v>
      </c>
      <c r="M218" s="281" t="s">
        <v>12</v>
      </c>
      <c r="N218" s="280">
        <f t="shared" si="30"/>
        <v>0</v>
      </c>
      <c r="O218" s="281" t="s">
        <v>12</v>
      </c>
      <c r="P218" s="280">
        <f t="shared" si="35"/>
        <v>0</v>
      </c>
      <c r="Q218" s="281" t="s">
        <v>12</v>
      </c>
      <c r="R218" s="280">
        <f t="shared" si="36"/>
        <v>0</v>
      </c>
      <c r="S218" s="280">
        <f t="shared" si="31"/>
        <v>0</v>
      </c>
      <c r="T218" s="303">
        <v>0</v>
      </c>
      <c r="U218" s="303">
        <v>0</v>
      </c>
      <c r="V218" s="303">
        <v>0</v>
      </c>
      <c r="W218" s="303">
        <v>0</v>
      </c>
      <c r="X218" s="334">
        <v>0</v>
      </c>
      <c r="Y218" s="303">
        <v>0</v>
      </c>
      <c r="Z218" s="334">
        <v>0</v>
      </c>
      <c r="AA218" s="303">
        <v>0</v>
      </c>
      <c r="AB218" s="335">
        <v>0</v>
      </c>
      <c r="AC218" s="303">
        <v>0</v>
      </c>
      <c r="AD218" s="303">
        <v>0</v>
      </c>
      <c r="AE218" s="303">
        <v>0</v>
      </c>
      <c r="AF218" s="334">
        <v>0</v>
      </c>
      <c r="AG218" s="334">
        <v>0</v>
      </c>
      <c r="AH218" s="303">
        <f t="shared" si="32"/>
        <v>0</v>
      </c>
      <c r="AI218" s="369">
        <f t="shared" si="33"/>
        <v>0</v>
      </c>
    </row>
    <row r="219" spans="1:35" s="282" customFormat="1" ht="18" customHeight="1" x14ac:dyDescent="0.2">
      <c r="A219" s="284" t="s">
        <v>789</v>
      </c>
      <c r="B219" s="309" t="s">
        <v>589</v>
      </c>
      <c r="C219" s="284" t="s">
        <v>758</v>
      </c>
      <c r="D219" s="271" t="s">
        <v>758</v>
      </c>
      <c r="E219" s="284" t="s">
        <v>236</v>
      </c>
      <c r="F219" s="284"/>
      <c r="G219" s="284" t="s">
        <v>942</v>
      </c>
      <c r="H219" s="284" t="s">
        <v>766</v>
      </c>
      <c r="I219" s="284">
        <v>404503</v>
      </c>
      <c r="J219" s="278">
        <v>0</v>
      </c>
      <c r="K219" s="279">
        <v>0</v>
      </c>
      <c r="L219" s="280">
        <f t="shared" si="29"/>
        <v>0</v>
      </c>
      <c r="M219" s="281" t="s">
        <v>12</v>
      </c>
      <c r="N219" s="280">
        <f t="shared" si="30"/>
        <v>0</v>
      </c>
      <c r="O219" s="281" t="s">
        <v>12</v>
      </c>
      <c r="P219" s="280">
        <f t="shared" si="35"/>
        <v>0</v>
      </c>
      <c r="Q219" s="281" t="s">
        <v>12</v>
      </c>
      <c r="R219" s="280">
        <f t="shared" si="36"/>
        <v>0</v>
      </c>
      <c r="S219" s="280">
        <f t="shared" si="31"/>
        <v>0</v>
      </c>
      <c r="T219" s="303">
        <v>0</v>
      </c>
      <c r="U219" s="303">
        <v>0</v>
      </c>
      <c r="V219" s="303">
        <v>0</v>
      </c>
      <c r="W219" s="303">
        <v>0</v>
      </c>
      <c r="X219" s="334">
        <v>0</v>
      </c>
      <c r="Y219" s="303">
        <v>0</v>
      </c>
      <c r="Z219" s="334">
        <v>0</v>
      </c>
      <c r="AA219" s="303">
        <v>0</v>
      </c>
      <c r="AB219" s="335">
        <v>0</v>
      </c>
      <c r="AC219" s="303">
        <v>0</v>
      </c>
      <c r="AD219" s="303">
        <v>0</v>
      </c>
      <c r="AE219" s="303">
        <v>0</v>
      </c>
      <c r="AF219" s="334">
        <v>0</v>
      </c>
      <c r="AG219" s="334">
        <v>0</v>
      </c>
      <c r="AH219" s="303">
        <f t="shared" si="32"/>
        <v>0</v>
      </c>
      <c r="AI219" s="369">
        <f t="shared" si="33"/>
        <v>0</v>
      </c>
    </row>
    <row r="220" spans="1:35" s="282" customFormat="1" ht="18" customHeight="1" x14ac:dyDescent="0.2">
      <c r="A220" s="284" t="s">
        <v>789</v>
      </c>
      <c r="B220" s="309" t="s">
        <v>590</v>
      </c>
      <c r="C220" s="284" t="s">
        <v>758</v>
      </c>
      <c r="D220" s="271" t="s">
        <v>758</v>
      </c>
      <c r="E220" s="271" t="s">
        <v>758</v>
      </c>
      <c r="F220" s="284"/>
      <c r="G220" s="284"/>
      <c r="H220" s="284"/>
      <c r="I220" s="284" t="s">
        <v>812</v>
      </c>
      <c r="J220" s="278">
        <v>0</v>
      </c>
      <c r="K220" s="279">
        <v>0</v>
      </c>
      <c r="L220" s="280">
        <f t="shared" si="29"/>
        <v>0</v>
      </c>
      <c r="M220" s="281" t="s">
        <v>12</v>
      </c>
      <c r="N220" s="280">
        <f t="shared" si="30"/>
        <v>0</v>
      </c>
      <c r="O220" s="281" t="s">
        <v>12</v>
      </c>
      <c r="P220" s="280">
        <f t="shared" si="35"/>
        <v>0</v>
      </c>
      <c r="Q220" s="281" t="s">
        <v>12</v>
      </c>
      <c r="R220" s="280">
        <f t="shared" si="36"/>
        <v>0</v>
      </c>
      <c r="S220" s="280">
        <f t="shared" si="31"/>
        <v>0</v>
      </c>
      <c r="T220" s="303">
        <v>0</v>
      </c>
      <c r="U220" s="303">
        <v>0</v>
      </c>
      <c r="V220" s="303">
        <v>0</v>
      </c>
      <c r="W220" s="303">
        <v>23.8</v>
      </c>
      <c r="X220" s="334">
        <v>50</v>
      </c>
      <c r="Y220" s="303">
        <v>41.08</v>
      </c>
      <c r="Z220" s="334">
        <v>15</v>
      </c>
      <c r="AA220" s="303">
        <v>0</v>
      </c>
      <c r="AB220" s="335">
        <v>0</v>
      </c>
      <c r="AC220" s="303">
        <v>7.19</v>
      </c>
      <c r="AD220" s="303">
        <v>0</v>
      </c>
      <c r="AE220" s="303">
        <v>0</v>
      </c>
      <c r="AF220" s="334">
        <v>0</v>
      </c>
      <c r="AG220" s="334">
        <v>65</v>
      </c>
      <c r="AH220" s="303">
        <f t="shared" si="32"/>
        <v>72.069999999999993</v>
      </c>
      <c r="AI220" s="369">
        <f t="shared" si="33"/>
        <v>72.069999999999993</v>
      </c>
    </row>
    <row r="221" spans="1:35" s="282" customFormat="1" ht="18" customHeight="1" x14ac:dyDescent="0.2">
      <c r="A221" s="284" t="s">
        <v>789</v>
      </c>
      <c r="B221" s="309" t="s">
        <v>87</v>
      </c>
      <c r="C221" s="284" t="s">
        <v>758</v>
      </c>
      <c r="D221" s="271" t="s">
        <v>758</v>
      </c>
      <c r="E221" s="271" t="s">
        <v>758</v>
      </c>
      <c r="F221" s="284"/>
      <c r="G221" s="284"/>
      <c r="H221" s="284"/>
      <c r="I221" s="276">
        <v>401101</v>
      </c>
      <c r="J221" s="278">
        <v>0</v>
      </c>
      <c r="K221" s="279">
        <v>0</v>
      </c>
      <c r="L221" s="280">
        <f t="shared" si="29"/>
        <v>0</v>
      </c>
      <c r="M221" s="281" t="s">
        <v>12</v>
      </c>
      <c r="N221" s="280">
        <f t="shared" si="30"/>
        <v>0</v>
      </c>
      <c r="O221" s="281" t="s">
        <v>12</v>
      </c>
      <c r="P221" s="280">
        <f t="shared" si="35"/>
        <v>0</v>
      </c>
      <c r="Q221" s="281" t="s">
        <v>12</v>
      </c>
      <c r="R221" s="280">
        <f t="shared" si="36"/>
        <v>0</v>
      </c>
      <c r="S221" s="280">
        <f t="shared" si="31"/>
        <v>0</v>
      </c>
      <c r="T221" s="303">
        <v>0</v>
      </c>
      <c r="U221" s="303">
        <v>0</v>
      </c>
      <c r="V221" s="303">
        <v>0</v>
      </c>
      <c r="W221" s="303">
        <v>876.02</v>
      </c>
      <c r="X221" s="334">
        <v>1619</v>
      </c>
      <c r="Y221" s="303">
        <v>15.91</v>
      </c>
      <c r="Z221" s="334">
        <v>4</v>
      </c>
      <c r="AA221" s="303">
        <v>0</v>
      </c>
      <c r="AB221" s="335">
        <v>0</v>
      </c>
      <c r="AC221" s="303">
        <v>7.3</v>
      </c>
      <c r="AD221" s="303">
        <v>0</v>
      </c>
      <c r="AE221" s="303">
        <v>0</v>
      </c>
      <c r="AF221" s="334">
        <v>0</v>
      </c>
      <c r="AG221" s="334">
        <v>1623</v>
      </c>
      <c r="AH221" s="303">
        <f t="shared" si="32"/>
        <v>899.23</v>
      </c>
      <c r="AI221" s="369">
        <f t="shared" si="33"/>
        <v>899.23</v>
      </c>
    </row>
    <row r="222" spans="1:35" s="282" customFormat="1" ht="18" customHeight="1" x14ac:dyDescent="0.2">
      <c r="A222" s="284" t="s">
        <v>789</v>
      </c>
      <c r="B222" s="309" t="s">
        <v>593</v>
      </c>
      <c r="C222" s="284" t="s">
        <v>758</v>
      </c>
      <c r="D222" s="271" t="s">
        <v>758</v>
      </c>
      <c r="E222" s="271" t="s">
        <v>758</v>
      </c>
      <c r="F222" s="284"/>
      <c r="G222" s="284"/>
      <c r="H222" s="284"/>
      <c r="I222" s="276">
        <v>401101</v>
      </c>
      <c r="J222" s="278">
        <v>0</v>
      </c>
      <c r="K222" s="279">
        <v>0</v>
      </c>
      <c r="L222" s="280">
        <f t="shared" si="29"/>
        <v>0</v>
      </c>
      <c r="M222" s="281" t="s">
        <v>12</v>
      </c>
      <c r="N222" s="280">
        <f t="shared" si="30"/>
        <v>0</v>
      </c>
      <c r="O222" s="281" t="s">
        <v>12</v>
      </c>
      <c r="P222" s="280">
        <f t="shared" si="35"/>
        <v>0</v>
      </c>
      <c r="Q222" s="281" t="s">
        <v>12</v>
      </c>
      <c r="R222" s="280">
        <f t="shared" si="36"/>
        <v>0</v>
      </c>
      <c r="S222" s="280">
        <f t="shared" si="31"/>
        <v>0</v>
      </c>
      <c r="T222" s="303">
        <v>0</v>
      </c>
      <c r="U222" s="303">
        <v>0</v>
      </c>
      <c r="V222" s="303">
        <v>0</v>
      </c>
      <c r="W222" s="303">
        <v>0</v>
      </c>
      <c r="X222" s="334">
        <v>0</v>
      </c>
      <c r="Y222" s="303">
        <v>0</v>
      </c>
      <c r="Z222" s="334">
        <v>0</v>
      </c>
      <c r="AA222" s="303">
        <v>0</v>
      </c>
      <c r="AB222" s="335">
        <v>0</v>
      </c>
      <c r="AC222" s="303">
        <v>0</v>
      </c>
      <c r="AD222" s="303">
        <v>0</v>
      </c>
      <c r="AE222" s="303">
        <v>0</v>
      </c>
      <c r="AF222" s="334">
        <v>0</v>
      </c>
      <c r="AG222" s="334">
        <v>0</v>
      </c>
      <c r="AH222" s="303">
        <f t="shared" si="32"/>
        <v>0</v>
      </c>
      <c r="AI222" s="369">
        <f t="shared" si="33"/>
        <v>0</v>
      </c>
    </row>
    <row r="223" spans="1:35" s="282" customFormat="1" ht="18" customHeight="1" x14ac:dyDescent="0.2">
      <c r="A223" s="284" t="s">
        <v>789</v>
      </c>
      <c r="B223" s="309" t="s">
        <v>333</v>
      </c>
      <c r="C223" s="284" t="s">
        <v>758</v>
      </c>
      <c r="D223" s="271" t="s">
        <v>758</v>
      </c>
      <c r="E223" s="271" t="s">
        <v>758</v>
      </c>
      <c r="F223" s="284"/>
      <c r="G223" s="284"/>
      <c r="H223" s="284"/>
      <c r="I223" s="284" t="s">
        <v>816</v>
      </c>
      <c r="J223" s="278">
        <v>0</v>
      </c>
      <c r="K223" s="279">
        <v>0</v>
      </c>
      <c r="L223" s="280">
        <f t="shared" si="29"/>
        <v>0</v>
      </c>
      <c r="M223" s="281" t="s">
        <v>12</v>
      </c>
      <c r="N223" s="280">
        <f t="shared" si="30"/>
        <v>0</v>
      </c>
      <c r="O223" s="281" t="s">
        <v>12</v>
      </c>
      <c r="P223" s="280">
        <f t="shared" si="35"/>
        <v>0</v>
      </c>
      <c r="Q223" s="281" t="s">
        <v>12</v>
      </c>
      <c r="R223" s="280">
        <f t="shared" si="36"/>
        <v>0</v>
      </c>
      <c r="S223" s="280">
        <f t="shared" si="31"/>
        <v>0</v>
      </c>
      <c r="T223" s="303">
        <v>0</v>
      </c>
      <c r="U223" s="303">
        <v>0</v>
      </c>
      <c r="V223" s="303">
        <v>0</v>
      </c>
      <c r="W223" s="303">
        <v>0</v>
      </c>
      <c r="X223" s="334">
        <v>0</v>
      </c>
      <c r="Y223" s="303">
        <v>0</v>
      </c>
      <c r="Z223" s="334">
        <v>0</v>
      </c>
      <c r="AA223" s="303">
        <v>0</v>
      </c>
      <c r="AB223" s="335">
        <v>0</v>
      </c>
      <c r="AC223" s="303">
        <v>0</v>
      </c>
      <c r="AD223" s="303">
        <v>0</v>
      </c>
      <c r="AE223" s="303">
        <v>0</v>
      </c>
      <c r="AF223" s="334">
        <v>0</v>
      </c>
      <c r="AG223" s="334">
        <v>0</v>
      </c>
      <c r="AH223" s="303">
        <f t="shared" si="32"/>
        <v>0</v>
      </c>
      <c r="AI223" s="369">
        <f t="shared" si="33"/>
        <v>0</v>
      </c>
    </row>
    <row r="224" spans="1:35" s="282" customFormat="1" ht="18" customHeight="1" x14ac:dyDescent="0.2">
      <c r="A224" s="284" t="s">
        <v>789</v>
      </c>
      <c r="B224" s="309" t="s">
        <v>334</v>
      </c>
      <c r="C224" s="284" t="s">
        <v>758</v>
      </c>
      <c r="D224" s="271" t="s">
        <v>758</v>
      </c>
      <c r="E224" s="271" t="s">
        <v>758</v>
      </c>
      <c r="F224" s="284"/>
      <c r="G224" s="284" t="s">
        <v>947</v>
      </c>
      <c r="H224" s="284" t="s">
        <v>949</v>
      </c>
      <c r="I224" s="284">
        <v>403615</v>
      </c>
      <c r="J224" s="278">
        <v>0</v>
      </c>
      <c r="K224" s="279">
        <v>0</v>
      </c>
      <c r="L224" s="280">
        <f t="shared" si="29"/>
        <v>0</v>
      </c>
      <c r="M224" s="281" t="s">
        <v>12</v>
      </c>
      <c r="N224" s="280">
        <f t="shared" si="30"/>
        <v>0</v>
      </c>
      <c r="O224" s="281" t="s">
        <v>12</v>
      </c>
      <c r="P224" s="280">
        <f t="shared" si="35"/>
        <v>0</v>
      </c>
      <c r="Q224" s="281" t="s">
        <v>12</v>
      </c>
      <c r="R224" s="280">
        <f t="shared" si="36"/>
        <v>0</v>
      </c>
      <c r="S224" s="280">
        <f t="shared" si="31"/>
        <v>0</v>
      </c>
      <c r="T224" s="303">
        <v>0</v>
      </c>
      <c r="U224" s="303">
        <v>0</v>
      </c>
      <c r="V224" s="303">
        <v>0</v>
      </c>
      <c r="W224" s="303">
        <v>121.1</v>
      </c>
      <c r="X224" s="334">
        <v>320</v>
      </c>
      <c r="Y224" s="303">
        <v>0</v>
      </c>
      <c r="Z224" s="334">
        <v>0</v>
      </c>
      <c r="AA224" s="303">
        <v>0</v>
      </c>
      <c r="AB224" s="335">
        <v>0</v>
      </c>
      <c r="AC224" s="303">
        <v>0</v>
      </c>
      <c r="AD224" s="303">
        <v>0</v>
      </c>
      <c r="AE224" s="303">
        <v>0</v>
      </c>
      <c r="AF224" s="334">
        <v>0</v>
      </c>
      <c r="AG224" s="334">
        <v>320</v>
      </c>
      <c r="AH224" s="303">
        <f t="shared" si="32"/>
        <v>121.1</v>
      </c>
      <c r="AI224" s="369">
        <f t="shared" si="33"/>
        <v>121.1</v>
      </c>
    </row>
    <row r="225" spans="1:35" s="282" customFormat="1" ht="18" customHeight="1" x14ac:dyDescent="0.2">
      <c r="A225" s="284" t="s">
        <v>789</v>
      </c>
      <c r="B225" s="310" t="s">
        <v>776</v>
      </c>
      <c r="C225" s="276" t="s">
        <v>758</v>
      </c>
      <c r="D225" s="271" t="s">
        <v>758</v>
      </c>
      <c r="E225" s="276" t="s">
        <v>700</v>
      </c>
      <c r="F225" s="275"/>
      <c r="G225" s="276"/>
      <c r="H225" s="276" t="s">
        <v>404</v>
      </c>
      <c r="I225" s="276" t="s">
        <v>819</v>
      </c>
      <c r="J225" s="278">
        <v>0</v>
      </c>
      <c r="K225" s="279">
        <v>0</v>
      </c>
      <c r="L225" s="280">
        <f t="shared" si="29"/>
        <v>0</v>
      </c>
      <c r="M225" s="281" t="s">
        <v>12</v>
      </c>
      <c r="N225" s="280">
        <f t="shared" si="30"/>
        <v>0</v>
      </c>
      <c r="O225" s="281" t="s">
        <v>12</v>
      </c>
      <c r="P225" s="280">
        <f t="shared" si="35"/>
        <v>0</v>
      </c>
      <c r="Q225" s="281" t="s">
        <v>12</v>
      </c>
      <c r="R225" s="280">
        <f t="shared" si="36"/>
        <v>0</v>
      </c>
      <c r="S225" s="280">
        <f t="shared" si="31"/>
        <v>0</v>
      </c>
      <c r="T225" s="303">
        <v>0</v>
      </c>
      <c r="U225" s="303">
        <v>0</v>
      </c>
      <c r="V225" s="303">
        <v>0</v>
      </c>
      <c r="W225" s="303">
        <v>7.88</v>
      </c>
      <c r="X225" s="334">
        <v>21</v>
      </c>
      <c r="Y225" s="303">
        <v>0</v>
      </c>
      <c r="Z225" s="334">
        <v>0</v>
      </c>
      <c r="AA225" s="303">
        <v>0</v>
      </c>
      <c r="AB225" s="335">
        <v>0</v>
      </c>
      <c r="AC225" s="303">
        <v>0</v>
      </c>
      <c r="AD225" s="303">
        <v>0</v>
      </c>
      <c r="AE225" s="303">
        <v>0</v>
      </c>
      <c r="AF225" s="334">
        <v>0</v>
      </c>
      <c r="AG225" s="334">
        <v>21</v>
      </c>
      <c r="AH225" s="303">
        <f t="shared" si="32"/>
        <v>7.88</v>
      </c>
      <c r="AI225" s="369">
        <f t="shared" si="33"/>
        <v>7.88</v>
      </c>
    </row>
    <row r="226" spans="1:35" s="282" customFormat="1" ht="18" customHeight="1" x14ac:dyDescent="0.2">
      <c r="A226" s="284" t="s">
        <v>789</v>
      </c>
      <c r="B226" s="309" t="s">
        <v>123</v>
      </c>
      <c r="C226" s="284" t="s">
        <v>758</v>
      </c>
      <c r="D226" s="271" t="s">
        <v>758</v>
      </c>
      <c r="E226" s="271" t="s">
        <v>758</v>
      </c>
      <c r="F226" s="284"/>
      <c r="G226" s="284"/>
      <c r="H226" s="284"/>
      <c r="I226" s="284">
        <v>401101</v>
      </c>
      <c r="J226" s="278">
        <v>0</v>
      </c>
      <c r="K226" s="279">
        <v>0</v>
      </c>
      <c r="L226" s="280">
        <f t="shared" si="29"/>
        <v>0</v>
      </c>
      <c r="M226" s="281" t="s">
        <v>12</v>
      </c>
      <c r="N226" s="280">
        <f t="shared" si="30"/>
        <v>0</v>
      </c>
      <c r="O226" s="281" t="s">
        <v>12</v>
      </c>
      <c r="P226" s="280">
        <f t="shared" si="35"/>
        <v>0</v>
      </c>
      <c r="Q226" s="281" t="s">
        <v>12</v>
      </c>
      <c r="R226" s="280">
        <f t="shared" si="36"/>
        <v>0</v>
      </c>
      <c r="S226" s="280">
        <f t="shared" si="31"/>
        <v>0</v>
      </c>
      <c r="T226" s="303">
        <v>0</v>
      </c>
      <c r="U226" s="303">
        <v>0</v>
      </c>
      <c r="V226" s="303">
        <v>0</v>
      </c>
      <c r="W226" s="303">
        <v>0</v>
      </c>
      <c r="X226" s="334">
        <v>0</v>
      </c>
      <c r="Y226" s="303">
        <v>8.11</v>
      </c>
      <c r="Z226" s="334">
        <v>3</v>
      </c>
      <c r="AA226" s="303">
        <v>0</v>
      </c>
      <c r="AB226" s="335">
        <v>0</v>
      </c>
      <c r="AC226" s="303">
        <v>0</v>
      </c>
      <c r="AD226" s="303">
        <v>0</v>
      </c>
      <c r="AE226" s="303">
        <v>0</v>
      </c>
      <c r="AF226" s="334">
        <v>0</v>
      </c>
      <c r="AG226" s="334">
        <v>3</v>
      </c>
      <c r="AH226" s="303">
        <f t="shared" si="32"/>
        <v>8.11</v>
      </c>
      <c r="AI226" s="369">
        <f t="shared" si="33"/>
        <v>8.11</v>
      </c>
    </row>
    <row r="227" spans="1:35" s="282" customFormat="1" ht="18" customHeight="1" x14ac:dyDescent="0.2">
      <c r="A227" s="284" t="s">
        <v>789</v>
      </c>
      <c r="B227" s="309" t="s">
        <v>395</v>
      </c>
      <c r="C227" s="284" t="s">
        <v>758</v>
      </c>
      <c r="D227" s="271" t="s">
        <v>758</v>
      </c>
      <c r="E227" s="271" t="s">
        <v>758</v>
      </c>
      <c r="F227" s="284"/>
      <c r="G227" s="284" t="s">
        <v>624</v>
      </c>
      <c r="H227" s="284" t="s">
        <v>783</v>
      </c>
      <c r="I227" s="284" t="s">
        <v>954</v>
      </c>
      <c r="J227" s="278">
        <v>0</v>
      </c>
      <c r="K227" s="279">
        <v>0</v>
      </c>
      <c r="L227" s="280">
        <f t="shared" si="29"/>
        <v>0</v>
      </c>
      <c r="M227" s="281" t="s">
        <v>12</v>
      </c>
      <c r="N227" s="280">
        <f t="shared" si="30"/>
        <v>0</v>
      </c>
      <c r="O227" s="281" t="s">
        <v>12</v>
      </c>
      <c r="P227" s="280">
        <f t="shared" si="35"/>
        <v>0</v>
      </c>
      <c r="Q227" s="281" t="s">
        <v>12</v>
      </c>
      <c r="R227" s="280">
        <f t="shared" si="36"/>
        <v>0</v>
      </c>
      <c r="S227" s="280">
        <f t="shared" si="31"/>
        <v>0</v>
      </c>
      <c r="T227" s="303">
        <v>0</v>
      </c>
      <c r="U227" s="303">
        <v>0</v>
      </c>
      <c r="V227" s="303">
        <v>0</v>
      </c>
      <c r="W227" s="303">
        <v>283.11</v>
      </c>
      <c r="X227" s="334">
        <v>756</v>
      </c>
      <c r="Y227" s="303">
        <v>0</v>
      </c>
      <c r="Z227" s="334">
        <v>0</v>
      </c>
      <c r="AA227" s="303">
        <v>0</v>
      </c>
      <c r="AB227" s="335">
        <v>0</v>
      </c>
      <c r="AC227" s="303">
        <v>15.55</v>
      </c>
      <c r="AD227" s="303">
        <v>0</v>
      </c>
      <c r="AE227" s="303">
        <v>0</v>
      </c>
      <c r="AF227" s="334">
        <v>0</v>
      </c>
      <c r="AG227" s="334">
        <v>756</v>
      </c>
      <c r="AH227" s="303">
        <f t="shared" si="32"/>
        <v>298.66000000000003</v>
      </c>
      <c r="AI227" s="369">
        <f t="shared" si="33"/>
        <v>298.66000000000003</v>
      </c>
    </row>
    <row r="228" spans="1:35" s="282" customFormat="1" ht="18" customHeight="1" x14ac:dyDescent="0.2">
      <c r="A228" s="284" t="s">
        <v>789</v>
      </c>
      <c r="B228" s="310" t="s">
        <v>801</v>
      </c>
      <c r="C228" s="276" t="s">
        <v>758</v>
      </c>
      <c r="D228" s="273" t="s">
        <v>802</v>
      </c>
      <c r="E228" s="276" t="s">
        <v>236</v>
      </c>
      <c r="F228" s="275"/>
      <c r="G228" s="276" t="s">
        <v>803</v>
      </c>
      <c r="H228" s="276"/>
      <c r="I228" s="276">
        <v>406001</v>
      </c>
      <c r="J228" s="278">
        <v>0</v>
      </c>
      <c r="K228" s="279">
        <v>0</v>
      </c>
      <c r="L228" s="280">
        <f t="shared" si="29"/>
        <v>0</v>
      </c>
      <c r="M228" s="281" t="s">
        <v>12</v>
      </c>
      <c r="N228" s="280">
        <f t="shared" si="30"/>
        <v>0</v>
      </c>
      <c r="O228" s="281" t="s">
        <v>12</v>
      </c>
      <c r="P228" s="280">
        <f t="shared" si="35"/>
        <v>0</v>
      </c>
      <c r="Q228" s="281" t="s">
        <v>12</v>
      </c>
      <c r="R228" s="280"/>
      <c r="S228" s="280">
        <f t="shared" si="31"/>
        <v>0</v>
      </c>
      <c r="T228" s="303">
        <v>0</v>
      </c>
      <c r="U228" s="303">
        <v>0</v>
      </c>
      <c r="V228" s="303">
        <v>0</v>
      </c>
      <c r="W228" s="303">
        <v>15.7</v>
      </c>
      <c r="X228" s="334">
        <v>5</v>
      </c>
      <c r="Y228" s="303">
        <v>0</v>
      </c>
      <c r="Z228" s="334">
        <v>0</v>
      </c>
      <c r="AA228" s="303">
        <v>0</v>
      </c>
      <c r="AB228" s="335">
        <v>0</v>
      </c>
      <c r="AC228" s="303">
        <v>0</v>
      </c>
      <c r="AD228" s="303">
        <v>0</v>
      </c>
      <c r="AE228" s="303">
        <v>0</v>
      </c>
      <c r="AF228" s="334">
        <v>0</v>
      </c>
      <c r="AG228" s="334">
        <v>5</v>
      </c>
      <c r="AH228" s="303">
        <f t="shared" si="32"/>
        <v>15.7</v>
      </c>
      <c r="AI228" s="369">
        <f t="shared" si="33"/>
        <v>15.7</v>
      </c>
    </row>
    <row r="229" spans="1:35" s="282" customFormat="1" ht="18" customHeight="1" x14ac:dyDescent="0.2">
      <c r="A229" s="284" t="s">
        <v>789</v>
      </c>
      <c r="B229" s="309" t="s">
        <v>458</v>
      </c>
      <c r="C229" s="284" t="s">
        <v>758</v>
      </c>
      <c r="D229" s="271" t="s">
        <v>758</v>
      </c>
      <c r="E229" s="271" t="s">
        <v>758</v>
      </c>
      <c r="F229" s="284"/>
      <c r="G229" s="284"/>
      <c r="H229" s="284"/>
      <c r="I229" s="284">
        <v>406550</v>
      </c>
      <c r="J229" s="278">
        <v>0</v>
      </c>
      <c r="K229" s="279">
        <v>0</v>
      </c>
      <c r="L229" s="280">
        <f t="shared" si="29"/>
        <v>0</v>
      </c>
      <c r="M229" s="281" t="s">
        <v>12</v>
      </c>
      <c r="N229" s="280">
        <f t="shared" si="30"/>
        <v>0</v>
      </c>
      <c r="O229" s="281" t="s">
        <v>12</v>
      </c>
      <c r="P229" s="280">
        <f t="shared" si="35"/>
        <v>0</v>
      </c>
      <c r="Q229" s="281" t="s">
        <v>12</v>
      </c>
      <c r="R229" s="280">
        <v>0</v>
      </c>
      <c r="S229" s="280">
        <f t="shared" si="31"/>
        <v>0</v>
      </c>
      <c r="T229" s="303">
        <v>0</v>
      </c>
      <c r="U229" s="303">
        <v>0</v>
      </c>
      <c r="V229" s="303">
        <v>0</v>
      </c>
      <c r="W229" s="303">
        <v>1858.05</v>
      </c>
      <c r="X229" s="334">
        <v>4768</v>
      </c>
      <c r="Y229" s="303">
        <v>28.99</v>
      </c>
      <c r="Z229" s="334">
        <v>7</v>
      </c>
      <c r="AA229" s="303">
        <v>0</v>
      </c>
      <c r="AB229" s="335">
        <v>0</v>
      </c>
      <c r="AC229" s="303">
        <v>16.55</v>
      </c>
      <c r="AD229" s="303">
        <v>0</v>
      </c>
      <c r="AE229" s="303">
        <v>0</v>
      </c>
      <c r="AF229" s="334">
        <v>0</v>
      </c>
      <c r="AG229" s="334">
        <v>4775</v>
      </c>
      <c r="AH229" s="303">
        <f t="shared" si="32"/>
        <v>1903.59</v>
      </c>
      <c r="AI229" s="369">
        <f t="shared" si="33"/>
        <v>1903.59</v>
      </c>
    </row>
    <row r="230" spans="1:35" s="282" customFormat="1" ht="18" customHeight="1" x14ac:dyDescent="0.2">
      <c r="A230" s="284" t="s">
        <v>789</v>
      </c>
      <c r="B230" s="309" t="s">
        <v>493</v>
      </c>
      <c r="C230" s="284" t="s">
        <v>758</v>
      </c>
      <c r="D230" s="271" t="s">
        <v>758</v>
      </c>
      <c r="E230" s="271" t="s">
        <v>758</v>
      </c>
      <c r="F230" s="284"/>
      <c r="G230" s="284"/>
      <c r="H230" s="284"/>
      <c r="I230" s="284">
        <v>405760</v>
      </c>
      <c r="J230" s="278">
        <v>0</v>
      </c>
      <c r="K230" s="279">
        <v>0</v>
      </c>
      <c r="L230" s="280">
        <f t="shared" si="29"/>
        <v>0</v>
      </c>
      <c r="M230" s="281" t="s">
        <v>12</v>
      </c>
      <c r="N230" s="280">
        <f t="shared" si="30"/>
        <v>0</v>
      </c>
      <c r="O230" s="281" t="s">
        <v>12</v>
      </c>
      <c r="P230" s="280">
        <f t="shared" si="35"/>
        <v>0</v>
      </c>
      <c r="Q230" s="281" t="s">
        <v>12</v>
      </c>
      <c r="R230" s="280">
        <v>0</v>
      </c>
      <c r="S230" s="280">
        <f t="shared" si="31"/>
        <v>0</v>
      </c>
      <c r="T230" s="303">
        <v>0</v>
      </c>
      <c r="U230" s="303">
        <v>0</v>
      </c>
      <c r="V230" s="303">
        <v>0</v>
      </c>
      <c r="W230" s="303">
        <v>75.27</v>
      </c>
      <c r="X230" s="334">
        <v>121</v>
      </c>
      <c r="Y230" s="303">
        <v>27.41</v>
      </c>
      <c r="Z230" s="334">
        <v>5</v>
      </c>
      <c r="AA230" s="303">
        <v>0</v>
      </c>
      <c r="AB230" s="335">
        <v>0</v>
      </c>
      <c r="AC230" s="303">
        <v>0</v>
      </c>
      <c r="AD230" s="303">
        <v>0</v>
      </c>
      <c r="AE230" s="303">
        <v>0</v>
      </c>
      <c r="AF230" s="334">
        <v>0</v>
      </c>
      <c r="AG230" s="334">
        <v>126</v>
      </c>
      <c r="AH230" s="303">
        <f t="shared" si="32"/>
        <v>102.67999999999999</v>
      </c>
      <c r="AI230" s="369">
        <f t="shared" si="33"/>
        <v>102.67999999999999</v>
      </c>
    </row>
    <row r="231" spans="1:35" s="282" customFormat="1" ht="18" customHeight="1" x14ac:dyDescent="0.2">
      <c r="A231" s="276" t="s">
        <v>498</v>
      </c>
      <c r="B231" s="309" t="s">
        <v>503</v>
      </c>
      <c r="C231" s="272" t="s">
        <v>758</v>
      </c>
      <c r="D231" s="271" t="s">
        <v>758</v>
      </c>
      <c r="E231" s="271" t="s">
        <v>758</v>
      </c>
      <c r="F231" s="275">
        <v>4</v>
      </c>
      <c r="G231" s="272" t="s">
        <v>599</v>
      </c>
      <c r="H231" s="272" t="s">
        <v>916</v>
      </c>
      <c r="I231" s="277">
        <v>601600</v>
      </c>
      <c r="J231" s="278">
        <v>0</v>
      </c>
      <c r="K231" s="279">
        <v>0</v>
      </c>
      <c r="L231" s="280">
        <f t="shared" si="29"/>
        <v>0</v>
      </c>
      <c r="M231" s="281" t="s">
        <v>12</v>
      </c>
      <c r="N231" s="280">
        <f t="shared" si="30"/>
        <v>0</v>
      </c>
      <c r="O231" s="281" t="s">
        <v>12</v>
      </c>
      <c r="P231" s="280">
        <f t="shared" si="35"/>
        <v>0</v>
      </c>
      <c r="Q231" s="281" t="s">
        <v>12</v>
      </c>
      <c r="R231" s="280">
        <f t="shared" ref="R231:R237" si="37">IF(Q231="Y",L231,0)</f>
        <v>0</v>
      </c>
      <c r="S231" s="280">
        <f t="shared" si="31"/>
        <v>0</v>
      </c>
      <c r="T231" s="303">
        <v>0</v>
      </c>
      <c r="U231" s="303">
        <v>0</v>
      </c>
      <c r="V231" s="303">
        <v>0</v>
      </c>
      <c r="W231" s="303">
        <v>13801.21</v>
      </c>
      <c r="X231" s="334">
        <v>11214</v>
      </c>
      <c r="Y231" s="303">
        <v>220.22</v>
      </c>
      <c r="Z231" s="334">
        <v>42</v>
      </c>
      <c r="AA231" s="303">
        <v>42.5</v>
      </c>
      <c r="AB231" s="335">
        <v>0.5</v>
      </c>
      <c r="AC231" s="303">
        <v>15.27</v>
      </c>
      <c r="AD231" s="303">
        <v>313.48</v>
      </c>
      <c r="AE231" s="303">
        <v>477.25</v>
      </c>
      <c r="AF231" s="334">
        <v>17676</v>
      </c>
      <c r="AG231" s="334">
        <v>28932</v>
      </c>
      <c r="AH231" s="303">
        <f t="shared" si="32"/>
        <v>14869.929999999998</v>
      </c>
      <c r="AI231" s="369">
        <f t="shared" si="33"/>
        <v>14869.929999999998</v>
      </c>
    </row>
    <row r="232" spans="1:35" s="282" customFormat="1" ht="18" customHeight="1" x14ac:dyDescent="0.2">
      <c r="A232" s="276" t="s">
        <v>498</v>
      </c>
      <c r="B232" s="309" t="s">
        <v>695</v>
      </c>
      <c r="C232" s="272" t="s">
        <v>758</v>
      </c>
      <c r="D232" s="273" t="s">
        <v>758</v>
      </c>
      <c r="E232" s="274" t="s">
        <v>696</v>
      </c>
      <c r="F232" s="275"/>
      <c r="G232" s="272" t="s">
        <v>599</v>
      </c>
      <c r="H232" s="272" t="s">
        <v>697</v>
      </c>
      <c r="I232" s="272" t="s">
        <v>840</v>
      </c>
      <c r="J232" s="278">
        <v>0</v>
      </c>
      <c r="K232" s="279">
        <v>0</v>
      </c>
      <c r="L232" s="280">
        <f t="shared" si="29"/>
        <v>0</v>
      </c>
      <c r="M232" s="281" t="s">
        <v>12</v>
      </c>
      <c r="N232" s="280">
        <f t="shared" si="30"/>
        <v>0</v>
      </c>
      <c r="O232" s="281" t="s">
        <v>12</v>
      </c>
      <c r="P232" s="280">
        <f t="shared" si="35"/>
        <v>0</v>
      </c>
      <c r="Q232" s="281" t="s">
        <v>12</v>
      </c>
      <c r="R232" s="280">
        <f t="shared" si="37"/>
        <v>0</v>
      </c>
      <c r="S232" s="280">
        <f t="shared" si="31"/>
        <v>0</v>
      </c>
      <c r="T232" s="303">
        <v>0</v>
      </c>
      <c r="U232" s="303">
        <v>0</v>
      </c>
      <c r="V232" s="303">
        <v>0</v>
      </c>
      <c r="W232" s="303">
        <v>0</v>
      </c>
      <c r="X232" s="334">
        <v>0</v>
      </c>
      <c r="Y232" s="303">
        <v>0</v>
      </c>
      <c r="Z232" s="334">
        <v>0</v>
      </c>
      <c r="AA232" s="303">
        <v>0</v>
      </c>
      <c r="AB232" s="335">
        <v>0</v>
      </c>
      <c r="AC232" s="303">
        <v>0</v>
      </c>
      <c r="AD232" s="303">
        <v>0</v>
      </c>
      <c r="AE232" s="303">
        <v>0</v>
      </c>
      <c r="AF232" s="334">
        <v>0</v>
      </c>
      <c r="AG232" s="334">
        <v>0</v>
      </c>
      <c r="AH232" s="303">
        <f t="shared" si="32"/>
        <v>0</v>
      </c>
      <c r="AI232" s="369">
        <f t="shared" si="33"/>
        <v>0</v>
      </c>
    </row>
    <row r="233" spans="1:35" s="282" customFormat="1" ht="18" customHeight="1" x14ac:dyDescent="0.2">
      <c r="A233" s="284" t="s">
        <v>498</v>
      </c>
      <c r="B233" s="309" t="s">
        <v>504</v>
      </c>
      <c r="C233" s="284" t="s">
        <v>758</v>
      </c>
      <c r="D233" s="271" t="s">
        <v>758</v>
      </c>
      <c r="E233" s="271" t="s">
        <v>758</v>
      </c>
      <c r="F233" s="284"/>
      <c r="G233" s="284" t="s">
        <v>581</v>
      </c>
      <c r="H233" s="284" t="s">
        <v>687</v>
      </c>
      <c r="I233" s="284">
        <v>601774</v>
      </c>
      <c r="J233" s="278">
        <v>0</v>
      </c>
      <c r="K233" s="279">
        <v>0</v>
      </c>
      <c r="L233" s="280">
        <f t="shared" si="29"/>
        <v>0</v>
      </c>
      <c r="M233" s="281" t="s">
        <v>12</v>
      </c>
      <c r="N233" s="280">
        <f t="shared" si="30"/>
        <v>0</v>
      </c>
      <c r="O233" s="281" t="s">
        <v>12</v>
      </c>
      <c r="P233" s="280">
        <f t="shared" si="35"/>
        <v>0</v>
      </c>
      <c r="Q233" s="281" t="s">
        <v>12</v>
      </c>
      <c r="R233" s="280">
        <f t="shared" si="37"/>
        <v>0</v>
      </c>
      <c r="S233" s="280">
        <f t="shared" si="31"/>
        <v>0</v>
      </c>
      <c r="T233" s="303">
        <v>0</v>
      </c>
      <c r="U233" s="303">
        <v>0</v>
      </c>
      <c r="V233" s="303">
        <v>0</v>
      </c>
      <c r="W233" s="303">
        <v>6357.79</v>
      </c>
      <c r="X233" s="334">
        <v>16916</v>
      </c>
      <c r="Y233" s="303">
        <v>0</v>
      </c>
      <c r="Z233" s="334">
        <v>0</v>
      </c>
      <c r="AA233" s="303">
        <v>0</v>
      </c>
      <c r="AB233" s="335">
        <v>0</v>
      </c>
      <c r="AC233" s="303">
        <v>0</v>
      </c>
      <c r="AD233" s="303">
        <v>0</v>
      </c>
      <c r="AE233" s="303">
        <v>0</v>
      </c>
      <c r="AF233" s="334">
        <v>0</v>
      </c>
      <c r="AG233" s="334">
        <v>16916</v>
      </c>
      <c r="AH233" s="303">
        <f t="shared" si="32"/>
        <v>6357.79</v>
      </c>
      <c r="AI233" s="369">
        <f t="shared" si="33"/>
        <v>6357.79</v>
      </c>
    </row>
    <row r="234" spans="1:35" s="282" customFormat="1" ht="18" customHeight="1" x14ac:dyDescent="0.2">
      <c r="A234" s="284" t="s">
        <v>498</v>
      </c>
      <c r="B234" s="309" t="s">
        <v>505</v>
      </c>
      <c r="C234" s="284" t="s">
        <v>758</v>
      </c>
      <c r="D234" s="271" t="s">
        <v>758</v>
      </c>
      <c r="E234" s="271" t="s">
        <v>758</v>
      </c>
      <c r="F234" s="284"/>
      <c r="G234" s="284" t="s">
        <v>581</v>
      </c>
      <c r="H234" s="284" t="s">
        <v>683</v>
      </c>
      <c r="I234" s="284">
        <v>601775</v>
      </c>
      <c r="J234" s="278">
        <v>0</v>
      </c>
      <c r="K234" s="279">
        <v>0</v>
      </c>
      <c r="L234" s="280">
        <f t="shared" si="29"/>
        <v>0</v>
      </c>
      <c r="M234" s="281" t="s">
        <v>12</v>
      </c>
      <c r="N234" s="280">
        <f t="shared" si="30"/>
        <v>0</v>
      </c>
      <c r="O234" s="281" t="s">
        <v>12</v>
      </c>
      <c r="P234" s="280">
        <f t="shared" si="35"/>
        <v>0</v>
      </c>
      <c r="Q234" s="281" t="s">
        <v>12</v>
      </c>
      <c r="R234" s="280">
        <f t="shared" si="37"/>
        <v>0</v>
      </c>
      <c r="S234" s="280">
        <f t="shared" si="31"/>
        <v>0</v>
      </c>
      <c r="T234" s="303">
        <v>0</v>
      </c>
      <c r="U234" s="303">
        <v>0</v>
      </c>
      <c r="V234" s="303">
        <v>0</v>
      </c>
      <c r="W234" s="303">
        <v>5050.41</v>
      </c>
      <c r="X234" s="334">
        <v>6951</v>
      </c>
      <c r="Y234" s="303">
        <v>2.62</v>
      </c>
      <c r="Z234" s="334">
        <v>1</v>
      </c>
      <c r="AA234" s="303">
        <v>0</v>
      </c>
      <c r="AB234" s="335">
        <v>0</v>
      </c>
      <c r="AC234" s="303">
        <v>0</v>
      </c>
      <c r="AD234" s="303">
        <v>0</v>
      </c>
      <c r="AE234" s="303">
        <v>0</v>
      </c>
      <c r="AF234" s="334">
        <v>0</v>
      </c>
      <c r="AG234" s="334">
        <v>6952</v>
      </c>
      <c r="AH234" s="303">
        <f t="shared" si="32"/>
        <v>5053.03</v>
      </c>
      <c r="AI234" s="369">
        <f t="shared" si="33"/>
        <v>5053.03</v>
      </c>
    </row>
    <row r="235" spans="1:35" s="282" customFormat="1" ht="18" customHeight="1" x14ac:dyDescent="0.2">
      <c r="A235" s="284" t="s">
        <v>498</v>
      </c>
      <c r="B235" s="309" t="s">
        <v>510</v>
      </c>
      <c r="C235" s="284" t="s">
        <v>758</v>
      </c>
      <c r="D235" s="271" t="s">
        <v>758</v>
      </c>
      <c r="E235" s="271" t="s">
        <v>758</v>
      </c>
      <c r="F235" s="284"/>
      <c r="G235" s="284" t="s">
        <v>618</v>
      </c>
      <c r="H235" s="284" t="s">
        <v>666</v>
      </c>
      <c r="I235" s="284">
        <v>601422</v>
      </c>
      <c r="J235" s="278">
        <v>0</v>
      </c>
      <c r="K235" s="279">
        <v>0</v>
      </c>
      <c r="L235" s="280">
        <f t="shared" si="29"/>
        <v>0</v>
      </c>
      <c r="M235" s="281" t="s">
        <v>12</v>
      </c>
      <c r="N235" s="280">
        <f t="shared" si="30"/>
        <v>0</v>
      </c>
      <c r="O235" s="281" t="s">
        <v>12</v>
      </c>
      <c r="P235" s="280">
        <f t="shared" si="35"/>
        <v>0</v>
      </c>
      <c r="Q235" s="281" t="s">
        <v>12</v>
      </c>
      <c r="R235" s="280">
        <f t="shared" si="37"/>
        <v>0</v>
      </c>
      <c r="S235" s="280">
        <f t="shared" si="31"/>
        <v>0</v>
      </c>
      <c r="T235" s="303">
        <v>0</v>
      </c>
      <c r="U235" s="303">
        <v>0</v>
      </c>
      <c r="V235" s="303">
        <v>0</v>
      </c>
      <c r="W235" s="303">
        <v>0</v>
      </c>
      <c r="X235" s="334">
        <v>0</v>
      </c>
      <c r="Y235" s="303">
        <v>0</v>
      </c>
      <c r="Z235" s="334">
        <v>0</v>
      </c>
      <c r="AA235" s="303">
        <v>0</v>
      </c>
      <c r="AB235" s="335">
        <v>0</v>
      </c>
      <c r="AC235" s="303">
        <v>0</v>
      </c>
      <c r="AD235" s="303">
        <v>0</v>
      </c>
      <c r="AE235" s="303">
        <v>0</v>
      </c>
      <c r="AF235" s="334">
        <v>0</v>
      </c>
      <c r="AG235" s="334">
        <v>0</v>
      </c>
      <c r="AH235" s="303">
        <f t="shared" si="32"/>
        <v>0</v>
      </c>
      <c r="AI235" s="369">
        <f t="shared" si="33"/>
        <v>0</v>
      </c>
    </row>
    <row r="236" spans="1:35" s="282" customFormat="1" ht="18" customHeight="1" x14ac:dyDescent="0.2">
      <c r="A236" s="284" t="s">
        <v>521</v>
      </c>
      <c r="B236" s="309" t="s">
        <v>520</v>
      </c>
      <c r="C236" s="284" t="s">
        <v>758</v>
      </c>
      <c r="D236" s="271" t="s">
        <v>758</v>
      </c>
      <c r="E236" s="271" t="s">
        <v>758</v>
      </c>
      <c r="F236" s="284"/>
      <c r="G236" s="284" t="s">
        <v>763</v>
      </c>
      <c r="H236" s="284"/>
      <c r="I236" s="284" t="s">
        <v>765</v>
      </c>
      <c r="J236" s="278">
        <v>0</v>
      </c>
      <c r="K236" s="279">
        <v>0</v>
      </c>
      <c r="L236" s="280">
        <f t="shared" si="29"/>
        <v>0</v>
      </c>
      <c r="M236" s="281" t="s">
        <v>12</v>
      </c>
      <c r="N236" s="280">
        <f t="shared" si="30"/>
        <v>0</v>
      </c>
      <c r="O236" s="281" t="s">
        <v>12</v>
      </c>
      <c r="P236" s="280">
        <f t="shared" si="35"/>
        <v>0</v>
      </c>
      <c r="Q236" s="281" t="s">
        <v>12</v>
      </c>
      <c r="R236" s="280">
        <f t="shared" si="37"/>
        <v>0</v>
      </c>
      <c r="S236" s="280">
        <f t="shared" si="31"/>
        <v>0</v>
      </c>
      <c r="T236" s="303">
        <v>0</v>
      </c>
      <c r="U236" s="303">
        <v>0</v>
      </c>
      <c r="V236" s="303">
        <v>0</v>
      </c>
      <c r="W236" s="303">
        <v>2.5299999999999998</v>
      </c>
      <c r="X236" s="334">
        <v>3</v>
      </c>
      <c r="Y236" s="303">
        <v>0</v>
      </c>
      <c r="Z236" s="334">
        <v>0</v>
      </c>
      <c r="AA236" s="303">
        <v>0</v>
      </c>
      <c r="AB236" s="335">
        <v>0</v>
      </c>
      <c r="AC236" s="303">
        <v>0</v>
      </c>
      <c r="AD236" s="303">
        <v>0</v>
      </c>
      <c r="AE236" s="303">
        <v>0</v>
      </c>
      <c r="AF236" s="334">
        <v>0</v>
      </c>
      <c r="AG236" s="334">
        <v>3</v>
      </c>
      <c r="AH236" s="303">
        <f t="shared" si="32"/>
        <v>2.5299999999999998</v>
      </c>
      <c r="AI236" s="369">
        <f t="shared" si="33"/>
        <v>2.5299999999999998</v>
      </c>
    </row>
    <row r="237" spans="1:35" s="282" customFormat="1" ht="18" customHeight="1" x14ac:dyDescent="0.2">
      <c r="A237" s="284" t="s">
        <v>521</v>
      </c>
      <c r="B237" s="309" t="s">
        <v>522</v>
      </c>
      <c r="C237" s="284" t="s">
        <v>758</v>
      </c>
      <c r="D237" s="271" t="s">
        <v>758</v>
      </c>
      <c r="E237" s="271" t="s">
        <v>758</v>
      </c>
      <c r="F237" s="284"/>
      <c r="G237" s="284" t="s">
        <v>774</v>
      </c>
      <c r="H237" s="284"/>
      <c r="I237" s="284">
        <v>900300</v>
      </c>
      <c r="J237" s="278">
        <v>0</v>
      </c>
      <c r="K237" s="279">
        <v>0</v>
      </c>
      <c r="L237" s="280">
        <f t="shared" si="29"/>
        <v>0</v>
      </c>
      <c r="M237" s="281" t="s">
        <v>12</v>
      </c>
      <c r="N237" s="280">
        <f t="shared" si="30"/>
        <v>0</v>
      </c>
      <c r="O237" s="281" t="s">
        <v>12</v>
      </c>
      <c r="P237" s="280">
        <f t="shared" si="35"/>
        <v>0</v>
      </c>
      <c r="Q237" s="281" t="s">
        <v>12</v>
      </c>
      <c r="R237" s="280">
        <f t="shared" si="37"/>
        <v>0</v>
      </c>
      <c r="S237" s="280">
        <f t="shared" si="31"/>
        <v>0</v>
      </c>
      <c r="T237" s="303">
        <v>0</v>
      </c>
      <c r="U237" s="303">
        <v>0</v>
      </c>
      <c r="V237" s="303">
        <v>0</v>
      </c>
      <c r="W237" s="303">
        <v>1.88</v>
      </c>
      <c r="X237" s="334">
        <v>5</v>
      </c>
      <c r="Y237" s="303">
        <v>0</v>
      </c>
      <c r="Z237" s="334">
        <v>0</v>
      </c>
      <c r="AA237" s="303">
        <v>0</v>
      </c>
      <c r="AB237" s="335">
        <v>0</v>
      </c>
      <c r="AC237" s="303">
        <v>0</v>
      </c>
      <c r="AD237" s="303">
        <v>0</v>
      </c>
      <c r="AE237" s="303">
        <v>0</v>
      </c>
      <c r="AF237" s="334">
        <v>0</v>
      </c>
      <c r="AG237" s="334">
        <v>5</v>
      </c>
      <c r="AH237" s="303">
        <f t="shared" si="32"/>
        <v>1.88</v>
      </c>
      <c r="AI237" s="369">
        <f t="shared" si="33"/>
        <v>1.88</v>
      </c>
    </row>
    <row r="238" spans="1:35" s="282" customFormat="1" ht="18" customHeight="1" x14ac:dyDescent="0.2">
      <c r="A238" s="284" t="s">
        <v>521</v>
      </c>
      <c r="B238" s="309" t="s">
        <v>526</v>
      </c>
      <c r="C238" s="284" t="s">
        <v>758</v>
      </c>
      <c r="D238" s="271" t="s">
        <v>758</v>
      </c>
      <c r="E238" s="271" t="s">
        <v>758</v>
      </c>
      <c r="F238" s="284"/>
      <c r="G238" s="284" t="s">
        <v>784</v>
      </c>
      <c r="H238" s="284"/>
      <c r="I238" s="284">
        <v>707000</v>
      </c>
      <c r="J238" s="278">
        <v>0</v>
      </c>
      <c r="K238" s="279">
        <v>0</v>
      </c>
      <c r="L238" s="280">
        <f t="shared" si="29"/>
        <v>0</v>
      </c>
      <c r="M238" s="281" t="s">
        <v>12</v>
      </c>
      <c r="N238" s="280">
        <f t="shared" si="30"/>
        <v>0</v>
      </c>
      <c r="O238" s="281" t="s">
        <v>12</v>
      </c>
      <c r="P238" s="280">
        <f t="shared" si="35"/>
        <v>0</v>
      </c>
      <c r="Q238" s="281" t="s">
        <v>12</v>
      </c>
      <c r="R238" s="280">
        <v>0</v>
      </c>
      <c r="S238" s="280">
        <f t="shared" si="31"/>
        <v>0</v>
      </c>
      <c r="T238" s="303">
        <v>0</v>
      </c>
      <c r="U238" s="303">
        <v>0</v>
      </c>
      <c r="V238" s="303">
        <v>0</v>
      </c>
      <c r="W238" s="303">
        <v>240.43</v>
      </c>
      <c r="X238" s="334">
        <v>635</v>
      </c>
      <c r="Y238" s="303">
        <v>0</v>
      </c>
      <c r="Z238" s="334">
        <v>0</v>
      </c>
      <c r="AA238" s="303">
        <v>0</v>
      </c>
      <c r="AB238" s="335">
        <v>0</v>
      </c>
      <c r="AC238" s="303">
        <v>8.08</v>
      </c>
      <c r="AD238" s="303">
        <v>0</v>
      </c>
      <c r="AE238" s="303">
        <v>0</v>
      </c>
      <c r="AF238" s="334">
        <v>0</v>
      </c>
      <c r="AG238" s="334">
        <v>635</v>
      </c>
      <c r="AH238" s="303">
        <f t="shared" si="32"/>
        <v>248.51000000000002</v>
      </c>
      <c r="AI238" s="369">
        <f t="shared" si="33"/>
        <v>248.51000000000002</v>
      </c>
    </row>
    <row r="239" spans="1:35" s="282" customFormat="1" ht="18" customHeight="1" x14ac:dyDescent="0.2">
      <c r="A239" s="276" t="s">
        <v>521</v>
      </c>
      <c r="B239" s="310" t="s">
        <v>533</v>
      </c>
      <c r="C239" s="276" t="s">
        <v>758</v>
      </c>
      <c r="D239" s="273" t="s">
        <v>758</v>
      </c>
      <c r="E239" s="276" t="s">
        <v>1186</v>
      </c>
      <c r="F239" s="275"/>
      <c r="G239" s="276" t="s">
        <v>614</v>
      </c>
      <c r="H239" s="276" t="s">
        <v>534</v>
      </c>
      <c r="I239" s="283">
        <v>106000</v>
      </c>
      <c r="J239" s="278">
        <v>0</v>
      </c>
      <c r="K239" s="279">
        <v>0</v>
      </c>
      <c r="L239" s="280">
        <f t="shared" si="29"/>
        <v>0</v>
      </c>
      <c r="M239" s="281" t="s">
        <v>12</v>
      </c>
      <c r="N239" s="280">
        <f t="shared" si="30"/>
        <v>0</v>
      </c>
      <c r="O239" s="281" t="s">
        <v>12</v>
      </c>
      <c r="P239" s="280">
        <f t="shared" si="35"/>
        <v>0</v>
      </c>
      <c r="Q239" s="281" t="s">
        <v>12</v>
      </c>
      <c r="R239" s="280">
        <f>IF(Q239="Y",L239,0)</f>
        <v>0</v>
      </c>
      <c r="S239" s="280">
        <f t="shared" si="31"/>
        <v>0</v>
      </c>
      <c r="T239" s="303">
        <v>0</v>
      </c>
      <c r="U239" s="303">
        <v>0</v>
      </c>
      <c r="V239" s="303">
        <v>0</v>
      </c>
      <c r="W239" s="303">
        <v>0</v>
      </c>
      <c r="X239" s="334">
        <v>0</v>
      </c>
      <c r="Y239" s="303">
        <v>668.8</v>
      </c>
      <c r="Z239" s="334">
        <v>97</v>
      </c>
      <c r="AA239" s="303">
        <v>0</v>
      </c>
      <c r="AB239" s="335">
        <v>0</v>
      </c>
      <c r="AC239" s="303">
        <v>0</v>
      </c>
      <c r="AD239" s="303">
        <v>0</v>
      </c>
      <c r="AE239" s="303">
        <v>0</v>
      </c>
      <c r="AF239" s="334">
        <v>0</v>
      </c>
      <c r="AG239" s="334">
        <v>97</v>
      </c>
      <c r="AH239" s="303">
        <f t="shared" si="32"/>
        <v>668.8</v>
      </c>
      <c r="AI239" s="369">
        <f t="shared" si="33"/>
        <v>668.8</v>
      </c>
    </row>
    <row r="240" spans="1:35" s="282" customFormat="1" ht="18" customHeight="1" x14ac:dyDescent="0.2">
      <c r="A240" s="447"/>
      <c r="B240" s="446"/>
      <c r="C240" s="447"/>
      <c r="D240" s="448"/>
      <c r="E240" s="447"/>
      <c r="F240" s="447"/>
      <c r="G240" s="447"/>
      <c r="H240" s="447"/>
      <c r="I240" s="447"/>
      <c r="J240" s="449"/>
      <c r="K240" s="450"/>
      <c r="L240" s="451">
        <f>SUM(L2:L239)</f>
        <v>112.3300000000001</v>
      </c>
      <c r="M240" s="451"/>
      <c r="N240" s="451">
        <f t="shared" ref="N240" si="38">SUM(N2:N239)</f>
        <v>9.9999999999999947</v>
      </c>
      <c r="O240" s="452"/>
      <c r="P240" s="451">
        <f>SUM(P2:P239)</f>
        <v>8.9999999999999947</v>
      </c>
      <c r="Q240" s="451">
        <f t="shared" ref="Q240" si="39">SUM(Q2:Q239)</f>
        <v>0</v>
      </c>
      <c r="R240" s="451"/>
      <c r="S240" s="451">
        <f>SUM(S2:S239)</f>
        <v>163.34</v>
      </c>
      <c r="T240" s="453">
        <f>SUM(T2:T239)</f>
        <v>1109193.8579999995</v>
      </c>
      <c r="U240" s="453">
        <f t="shared" ref="U240:V240" si="40">SUM(U2:U239)</f>
        <v>131732.9404244092</v>
      </c>
      <c r="V240" s="453">
        <f t="shared" si="40"/>
        <v>977460.91757558973</v>
      </c>
      <c r="W240" s="453">
        <f>SUM(W2:W239)</f>
        <v>530995.42000000004</v>
      </c>
      <c r="X240" s="367">
        <f>SUM(X2:X239)</f>
        <v>694116</v>
      </c>
      <c r="Y240" s="453">
        <f t="shared" ref="Y240:AF240" si="41">SUM(Y2:Y239)</f>
        <v>27224.900000000005</v>
      </c>
      <c r="Z240" s="367">
        <f t="shared" si="41"/>
        <v>7774</v>
      </c>
      <c r="AA240" s="453">
        <f t="shared" si="41"/>
        <v>20633.919999999998</v>
      </c>
      <c r="AB240" s="442">
        <f t="shared" si="41"/>
        <v>242.75200000000001</v>
      </c>
      <c r="AC240" s="453">
        <f t="shared" si="41"/>
        <v>2515.8600000000006</v>
      </c>
      <c r="AD240" s="453">
        <f t="shared" si="41"/>
        <v>13995.319999999998</v>
      </c>
      <c r="AE240" s="453">
        <f t="shared" si="41"/>
        <v>40536.76</v>
      </c>
      <c r="AF240" s="367">
        <f t="shared" si="41"/>
        <v>543443</v>
      </c>
      <c r="AG240" s="367">
        <f>SUM(AG2:AG239)</f>
        <v>1245333</v>
      </c>
      <c r="AH240" s="453">
        <f>SUM(AH2:AH239)</f>
        <v>635902.17999999982</v>
      </c>
      <c r="AI240" s="486">
        <f t="shared" ref="AI240" si="42">AH240+V240</f>
        <v>1613363.0975755895</v>
      </c>
    </row>
    <row r="241" spans="1:35" s="292" customFormat="1" ht="18" customHeight="1" x14ac:dyDescent="0.2">
      <c r="A241" s="295"/>
      <c r="B241" s="312"/>
      <c r="C241" s="290"/>
      <c r="D241" s="290"/>
      <c r="E241" s="290"/>
      <c r="F241" s="295"/>
      <c r="G241" s="296"/>
      <c r="H241" s="296"/>
      <c r="I241" s="296"/>
      <c r="J241" s="291"/>
      <c r="K241" s="291"/>
      <c r="L241" s="291"/>
      <c r="M241" s="291"/>
      <c r="N241" s="291"/>
      <c r="O241" s="291"/>
      <c r="P241" s="291"/>
      <c r="Q241" s="291"/>
      <c r="R241" s="291"/>
      <c r="S241" s="291"/>
      <c r="T241" s="304"/>
      <c r="U241" s="304"/>
      <c r="V241" s="304"/>
      <c r="W241" s="304"/>
      <c r="X241" s="362"/>
      <c r="Y241" s="304"/>
      <c r="Z241" s="362"/>
      <c r="AA241" s="304"/>
      <c r="AB241" s="332"/>
      <c r="AC241" s="304"/>
      <c r="AD241" s="304"/>
      <c r="AE241" s="304"/>
      <c r="AF241" s="362"/>
      <c r="AG241" s="362"/>
      <c r="AH241" s="304"/>
      <c r="AI241" s="485"/>
    </row>
    <row r="242" spans="1:35" s="292" customFormat="1" ht="18" customHeight="1" x14ac:dyDescent="0.2">
      <c r="A242" s="295"/>
      <c r="B242" s="312"/>
      <c r="C242" s="290"/>
      <c r="D242" s="290"/>
      <c r="E242" s="290"/>
      <c r="F242" s="295"/>
      <c r="G242" s="296"/>
      <c r="H242" s="296"/>
      <c r="I242" s="296"/>
      <c r="J242" s="291"/>
      <c r="K242" s="291"/>
      <c r="L242" s="291"/>
      <c r="M242" s="291"/>
      <c r="N242" s="291"/>
      <c r="O242" s="291"/>
      <c r="P242" s="291"/>
      <c r="Q242" s="291"/>
      <c r="R242" s="291"/>
      <c r="S242" s="291"/>
      <c r="T242" s="304"/>
      <c r="U242" s="304"/>
      <c r="V242" s="304"/>
      <c r="W242" s="304"/>
      <c r="X242" s="362"/>
      <c r="Y242" s="304"/>
      <c r="Z242" s="362"/>
      <c r="AA242" s="304"/>
      <c r="AB242" s="332"/>
      <c r="AC242" s="304"/>
      <c r="AD242" s="304"/>
      <c r="AE242" s="304"/>
      <c r="AF242" s="362"/>
      <c r="AG242" s="362"/>
      <c r="AH242" s="304"/>
      <c r="AI242" s="485"/>
    </row>
    <row r="243" spans="1:35" s="292" customFormat="1" ht="18" customHeight="1" x14ac:dyDescent="0.2">
      <c r="A243" s="295"/>
      <c r="B243" s="312"/>
      <c r="C243" s="290"/>
      <c r="D243" s="290"/>
      <c r="E243" s="290"/>
      <c r="F243" s="295"/>
      <c r="G243" s="296"/>
      <c r="H243" s="296"/>
      <c r="I243" s="296"/>
      <c r="J243" s="291"/>
      <c r="K243" s="291"/>
      <c r="L243" s="291"/>
      <c r="M243" s="291"/>
      <c r="N243" s="291"/>
      <c r="O243" s="291"/>
      <c r="P243" s="291"/>
      <c r="Q243" s="291"/>
      <c r="R243" s="291"/>
      <c r="S243" s="291"/>
      <c r="T243" s="304"/>
      <c r="U243" s="304"/>
      <c r="V243" s="304"/>
      <c r="W243" s="304"/>
      <c r="X243" s="362"/>
      <c r="Y243" s="304"/>
      <c r="Z243" s="362"/>
      <c r="AA243" s="304"/>
      <c r="AB243" s="332"/>
      <c r="AC243" s="304"/>
      <c r="AD243" s="304"/>
      <c r="AE243" s="304"/>
      <c r="AF243" s="362"/>
      <c r="AG243" s="362"/>
      <c r="AH243" s="304"/>
      <c r="AI243" s="485"/>
    </row>
    <row r="244" spans="1:35" s="292" customFormat="1" ht="18" customHeight="1" x14ac:dyDescent="0.2">
      <c r="A244" s="295"/>
      <c r="B244" s="312"/>
      <c r="C244" s="290"/>
      <c r="D244" s="290"/>
      <c r="E244" s="290"/>
      <c r="F244" s="295"/>
      <c r="G244" s="296"/>
      <c r="H244" s="296"/>
      <c r="I244" s="296"/>
      <c r="J244" s="291"/>
      <c r="K244" s="291"/>
      <c r="L244" s="291"/>
      <c r="M244" s="291"/>
      <c r="N244" s="291"/>
      <c r="O244" s="291"/>
      <c r="P244" s="291"/>
      <c r="Q244" s="291"/>
      <c r="R244" s="291"/>
      <c r="S244" s="291"/>
      <c r="T244" s="304"/>
      <c r="U244" s="304"/>
      <c r="V244" s="304"/>
      <c r="W244" s="304"/>
      <c r="X244" s="362"/>
      <c r="Y244" s="304"/>
      <c r="Z244" s="362"/>
      <c r="AA244" s="304"/>
      <c r="AB244" s="332"/>
      <c r="AC244" s="304"/>
      <c r="AD244" s="304"/>
      <c r="AE244" s="304"/>
      <c r="AF244" s="362"/>
      <c r="AG244" s="362"/>
      <c r="AH244" s="304"/>
      <c r="AI244" s="485"/>
    </row>
    <row r="245" spans="1:35" s="292" customFormat="1" ht="18" customHeight="1" x14ac:dyDescent="0.2">
      <c r="A245" s="295"/>
      <c r="B245" s="312"/>
      <c r="C245" s="290"/>
      <c r="D245" s="290"/>
      <c r="E245" s="290"/>
      <c r="F245" s="295"/>
      <c r="G245" s="296"/>
      <c r="H245" s="296"/>
      <c r="I245" s="296"/>
      <c r="J245" s="291"/>
      <c r="K245" s="291"/>
      <c r="L245" s="291"/>
      <c r="M245" s="291"/>
      <c r="N245" s="291"/>
      <c r="O245" s="291"/>
      <c r="P245" s="291"/>
      <c r="Q245" s="291"/>
      <c r="R245" s="291"/>
      <c r="S245" s="291"/>
      <c r="T245" s="304"/>
      <c r="U245" s="304"/>
      <c r="V245" s="304"/>
      <c r="W245" s="304"/>
      <c r="X245" s="362"/>
      <c r="Y245" s="304"/>
      <c r="Z245" s="362"/>
      <c r="AA245" s="304"/>
      <c r="AB245" s="332"/>
      <c r="AC245" s="304"/>
      <c r="AD245" s="304"/>
      <c r="AE245" s="304"/>
      <c r="AF245" s="362"/>
      <c r="AG245" s="362"/>
      <c r="AH245" s="304"/>
      <c r="AI245" s="485"/>
    </row>
    <row r="246" spans="1:35" s="292" customFormat="1" ht="18" customHeight="1" x14ac:dyDescent="0.2">
      <c r="A246" s="295"/>
      <c r="B246" s="312"/>
      <c r="C246" s="290"/>
      <c r="D246" s="290"/>
      <c r="E246" s="290"/>
      <c r="F246" s="295"/>
      <c r="G246" s="296"/>
      <c r="H246" s="296"/>
      <c r="I246" s="296"/>
      <c r="J246" s="291"/>
      <c r="K246" s="291"/>
      <c r="L246" s="291"/>
      <c r="M246" s="291"/>
      <c r="N246" s="291"/>
      <c r="O246" s="291"/>
      <c r="P246" s="291"/>
      <c r="Q246" s="291"/>
      <c r="R246" s="291"/>
      <c r="S246" s="291"/>
      <c r="T246" s="304"/>
      <c r="U246" s="304"/>
      <c r="V246" s="304"/>
      <c r="W246" s="304"/>
      <c r="X246" s="362"/>
      <c r="Y246" s="304"/>
      <c r="Z246" s="362"/>
      <c r="AA246" s="304"/>
      <c r="AB246" s="332"/>
      <c r="AC246" s="304"/>
      <c r="AD246" s="304"/>
      <c r="AE246" s="304"/>
      <c r="AF246" s="362"/>
      <c r="AG246" s="362"/>
      <c r="AH246" s="304"/>
      <c r="AI246" s="485"/>
    </row>
    <row r="247" spans="1:35" s="292" customFormat="1" ht="18" customHeight="1" x14ac:dyDescent="0.2">
      <c r="A247" s="295"/>
      <c r="B247" s="312"/>
      <c r="C247" s="290"/>
      <c r="D247" s="290"/>
      <c r="E247" s="290"/>
      <c r="F247" s="295"/>
      <c r="G247" s="296"/>
      <c r="H247" s="296"/>
      <c r="I247" s="296"/>
      <c r="J247" s="291"/>
      <c r="K247" s="291"/>
      <c r="L247" s="291"/>
      <c r="M247" s="291"/>
      <c r="N247" s="291"/>
      <c r="O247" s="291"/>
      <c r="P247" s="291"/>
      <c r="Q247" s="291"/>
      <c r="R247" s="291"/>
      <c r="S247" s="291"/>
      <c r="T247" s="304"/>
      <c r="U247" s="304"/>
      <c r="V247" s="304"/>
      <c r="W247" s="304"/>
      <c r="X247" s="362"/>
      <c r="Y247" s="304"/>
      <c r="Z247" s="362"/>
      <c r="AA247" s="304"/>
      <c r="AB247" s="332"/>
      <c r="AC247" s="304"/>
      <c r="AD247" s="304"/>
      <c r="AE247" s="304"/>
      <c r="AF247" s="362"/>
      <c r="AG247" s="362"/>
      <c r="AH247" s="304"/>
      <c r="AI247" s="485"/>
    </row>
    <row r="248" spans="1:35" s="292" customFormat="1" ht="18" customHeight="1" x14ac:dyDescent="0.2">
      <c r="A248" s="295"/>
      <c r="B248" s="312"/>
      <c r="C248" s="290"/>
      <c r="D248" s="290"/>
      <c r="E248" s="290"/>
      <c r="F248" s="295"/>
      <c r="G248" s="296"/>
      <c r="H248" s="296"/>
      <c r="I248" s="296"/>
      <c r="J248" s="291"/>
      <c r="K248" s="291"/>
      <c r="L248" s="291"/>
      <c r="M248" s="291"/>
      <c r="N248" s="291"/>
      <c r="O248" s="291"/>
      <c r="P248" s="291"/>
      <c r="Q248" s="291"/>
      <c r="R248" s="291"/>
      <c r="S248" s="291"/>
      <c r="T248" s="304"/>
      <c r="U248" s="304"/>
      <c r="V248" s="304"/>
      <c r="W248" s="304"/>
      <c r="X248" s="362"/>
      <c r="Y248" s="304"/>
      <c r="Z248" s="362"/>
      <c r="AA248" s="304"/>
      <c r="AB248" s="332"/>
      <c r="AC248" s="304"/>
      <c r="AD248" s="304"/>
      <c r="AE248" s="304"/>
      <c r="AF248" s="362"/>
      <c r="AG248" s="362"/>
      <c r="AH248" s="304"/>
      <c r="AI248" s="485"/>
    </row>
    <row r="249" spans="1:35" s="292" customFormat="1" ht="18" customHeight="1" x14ac:dyDescent="0.2">
      <c r="A249" s="295"/>
      <c r="B249" s="312"/>
      <c r="C249" s="290"/>
      <c r="D249" s="290"/>
      <c r="E249" s="290"/>
      <c r="F249" s="295"/>
      <c r="G249" s="296"/>
      <c r="H249" s="296"/>
      <c r="I249" s="296"/>
      <c r="J249" s="291"/>
      <c r="K249" s="291"/>
      <c r="L249" s="291"/>
      <c r="M249" s="291"/>
      <c r="N249" s="291"/>
      <c r="O249" s="291"/>
      <c r="P249" s="291"/>
      <c r="Q249" s="291"/>
      <c r="R249" s="291"/>
      <c r="S249" s="291"/>
      <c r="T249" s="304"/>
      <c r="U249" s="304"/>
      <c r="V249" s="304"/>
      <c r="W249" s="304"/>
      <c r="X249" s="362"/>
      <c r="Y249" s="304"/>
      <c r="Z249" s="362"/>
      <c r="AA249" s="304"/>
      <c r="AB249" s="332"/>
      <c r="AC249" s="304"/>
      <c r="AD249" s="304"/>
      <c r="AE249" s="304"/>
      <c r="AF249" s="362"/>
      <c r="AG249" s="362"/>
      <c r="AH249" s="304"/>
      <c r="AI249" s="485"/>
    </row>
    <row r="250" spans="1:35" s="292" customFormat="1" ht="18" customHeight="1" x14ac:dyDescent="0.2">
      <c r="A250" s="290"/>
      <c r="B250" s="312"/>
      <c r="C250" s="290"/>
      <c r="D250" s="290"/>
      <c r="E250" s="290"/>
      <c r="F250" s="290"/>
      <c r="G250" s="290"/>
      <c r="H250" s="290"/>
      <c r="I250" s="290"/>
      <c r="J250" s="291"/>
      <c r="K250" s="291"/>
      <c r="L250" s="291"/>
      <c r="M250" s="291"/>
      <c r="N250" s="291"/>
      <c r="O250" s="291"/>
      <c r="P250" s="291"/>
      <c r="Q250" s="291"/>
      <c r="R250" s="291"/>
      <c r="S250" s="291"/>
      <c r="T250" s="304"/>
      <c r="U250" s="304"/>
      <c r="V250" s="304"/>
      <c r="W250" s="304"/>
      <c r="X250" s="362"/>
      <c r="Y250" s="304"/>
      <c r="Z250" s="362"/>
      <c r="AA250" s="304"/>
      <c r="AB250" s="332"/>
      <c r="AC250" s="304"/>
      <c r="AD250" s="304"/>
      <c r="AE250" s="304"/>
      <c r="AF250" s="362"/>
      <c r="AG250" s="362"/>
      <c r="AH250" s="304"/>
      <c r="AI250" s="485"/>
    </row>
    <row r="251" spans="1:35" s="292" customFormat="1" ht="18" customHeight="1" x14ac:dyDescent="0.2">
      <c r="A251" s="290"/>
      <c r="B251" s="312"/>
      <c r="C251" s="290"/>
      <c r="D251" s="290"/>
      <c r="E251" s="290"/>
      <c r="F251" s="290"/>
      <c r="G251" s="290"/>
      <c r="H251" s="290"/>
      <c r="I251" s="290"/>
      <c r="J251" s="291"/>
      <c r="K251" s="291"/>
      <c r="L251" s="291"/>
      <c r="M251" s="291"/>
      <c r="N251" s="291"/>
      <c r="O251" s="291"/>
      <c r="P251" s="291"/>
      <c r="Q251" s="291"/>
      <c r="R251" s="291"/>
      <c r="S251" s="291"/>
      <c r="T251" s="304"/>
      <c r="U251" s="304"/>
      <c r="V251" s="304"/>
      <c r="W251" s="304"/>
      <c r="X251" s="362"/>
      <c r="Y251" s="304"/>
      <c r="Z251" s="362"/>
      <c r="AA251" s="304"/>
      <c r="AB251" s="332"/>
      <c r="AC251" s="304"/>
      <c r="AD251" s="304"/>
      <c r="AE251" s="304"/>
      <c r="AF251" s="362"/>
      <c r="AG251" s="362"/>
      <c r="AH251" s="304"/>
      <c r="AI251" s="485"/>
    </row>
  </sheetData>
  <sheetProtection insertRows="0" sort="0" autoFilter="0"/>
  <autoFilter ref="A1:AI240"/>
  <sortState ref="A2:AI184">
    <sortCondition ref="A2:A184"/>
    <sortCondition ref="C2:C184"/>
    <sortCondition ref="B2:B184"/>
  </sortState>
  <conditionalFormatting sqref="B240">
    <cfRule type="duplicateValues" dxfId="5" priority="2"/>
  </conditionalFormatting>
  <conditionalFormatting sqref="B240:B1048576 B1">
    <cfRule type="duplicateValues" dxfId="4" priority="1"/>
  </conditionalFormatting>
  <dataValidations count="1">
    <dataValidation type="list" allowBlank="1" showInputMessage="1" showErrorMessage="1" sqref="C8 C144:C147 C151:C152 C187">
      <formula1>STOPID</formula1>
    </dataValidation>
  </dataValidations>
  <pageMargins left="0.25" right="0.25" top="0.75" bottom="0.75" header="0.3" footer="0.3"/>
  <pageSetup paperSize="17" scale="29" fitToHeight="0" orientation="landscape" r:id="rId1"/>
  <headerFooter>
    <oddHeader>&amp;R&amp;A</oddHeader>
    <oddFooter>&amp;L&amp;6&amp;Z&amp;F&amp;C&amp;P of &amp;N&amp;RPrinted&amp;D</oddFooter>
  </headerFooter>
  <ignoredErrors>
    <ignoredError sqref="AG240 B240:F240 G240:S240 W240:AE240"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A4" sqref="A1:XFD1048576"/>
    </sheetView>
  </sheetViews>
  <sheetFormatPr defaultRowHeight="15.75" x14ac:dyDescent="0.25"/>
  <cols>
    <col min="1" max="1" width="21.33203125" style="409" customWidth="1"/>
    <col min="2" max="2" width="7.33203125" style="409" customWidth="1"/>
    <col min="3" max="3" width="42.6640625" style="409" customWidth="1"/>
    <col min="4" max="16384" width="8.88671875" style="468"/>
  </cols>
  <sheetData>
    <row r="1" spans="1:3" ht="16.5" customHeight="1" x14ac:dyDescent="0.25">
      <c r="A1" s="516"/>
      <c r="B1" s="516"/>
      <c r="C1" s="516"/>
    </row>
    <row r="2" spans="1:3" ht="18" customHeight="1" x14ac:dyDescent="0.2">
      <c r="A2" s="467" t="s">
        <v>1484</v>
      </c>
      <c r="B2" s="467" t="s">
        <v>1485</v>
      </c>
      <c r="C2" s="474" t="s">
        <v>1486</v>
      </c>
    </row>
    <row r="3" spans="1:3" s="471" customFormat="1" ht="21" customHeight="1" x14ac:dyDescent="0.2">
      <c r="A3" s="497" t="s">
        <v>1487</v>
      </c>
      <c r="B3" s="498">
        <v>6791</v>
      </c>
      <c r="C3" s="499" t="s">
        <v>1490</v>
      </c>
    </row>
    <row r="4" spans="1:3" s="471" customFormat="1" ht="20.25" customHeight="1" x14ac:dyDescent="0.2">
      <c r="A4" s="500" t="s">
        <v>1541</v>
      </c>
      <c r="B4" s="501">
        <v>-806</v>
      </c>
      <c r="C4" s="502" t="s">
        <v>1491</v>
      </c>
    </row>
    <row r="5" spans="1:3" s="471" customFormat="1" ht="21.75" customHeight="1" thickBot="1" x14ac:dyDescent="0.25">
      <c r="A5" s="503" t="s">
        <v>1493</v>
      </c>
      <c r="B5" s="504">
        <f>SUM(B3:B4)</f>
        <v>5985</v>
      </c>
      <c r="C5" s="505" t="s">
        <v>1492</v>
      </c>
    </row>
    <row r="6" spans="1:3" s="471" customFormat="1" ht="11.25" customHeight="1" thickTop="1" x14ac:dyDescent="0.2">
      <c r="A6" s="469"/>
      <c r="B6" s="470"/>
      <c r="C6" s="473"/>
    </row>
    <row r="7" spans="1:3" s="471" customFormat="1" ht="18" customHeight="1" x14ac:dyDescent="0.2">
      <c r="A7" s="506" t="s">
        <v>1488</v>
      </c>
      <c r="B7" s="507">
        <v>85</v>
      </c>
      <c r="C7" s="508" t="s">
        <v>1489</v>
      </c>
    </row>
    <row r="8" spans="1:3" s="471" customFormat="1" ht="30" customHeight="1" x14ac:dyDescent="0.2">
      <c r="A8" s="469"/>
      <c r="B8" s="470"/>
      <c r="C8" s="473"/>
    </row>
    <row r="9" spans="1:3" s="471" customFormat="1" ht="15" x14ac:dyDescent="0.2"/>
    <row r="10" spans="1:3" x14ac:dyDescent="0.25">
      <c r="A10" s="408"/>
      <c r="B10" s="472"/>
      <c r="C10" s="408"/>
    </row>
  </sheetData>
  <mergeCells count="1">
    <mergeCell ref="A1:C1"/>
  </mergeCells>
  <pageMargins left="0.7" right="0.7" top="0.75" bottom="0.75" header="0.3" footer="0.3"/>
  <pageSetup orientation="landscape" r:id="rId1"/>
  <headerFooter>
    <oddHeader>&amp;R&amp;A</oddHeader>
    <oddFooter>&amp;L&amp;6&amp;Z&amp;F&amp;RPrinted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18" sqref="D18"/>
    </sheetView>
  </sheetViews>
  <sheetFormatPr defaultColWidth="8.88671875" defaultRowHeight="15" x14ac:dyDescent="0.25"/>
  <cols>
    <col min="1" max="1" width="24.88671875" style="298" customWidth="1"/>
    <col min="2" max="2" width="16.77734375" style="298" customWidth="1"/>
    <col min="3" max="3" width="28.21875" style="298" customWidth="1"/>
    <col min="4" max="4" width="31.44140625" style="298" customWidth="1"/>
    <col min="5" max="16384" width="8.88671875" style="298"/>
  </cols>
  <sheetData>
    <row r="1" spans="1:3" x14ac:dyDescent="0.25">
      <c r="A1" s="301" t="s">
        <v>1542</v>
      </c>
    </row>
    <row r="2" spans="1:3" x14ac:dyDescent="0.25">
      <c r="A2" s="493" t="s">
        <v>1533</v>
      </c>
    </row>
    <row r="3" spans="1:3" x14ac:dyDescent="0.25">
      <c r="A3" s="298" t="s">
        <v>1189</v>
      </c>
    </row>
    <row r="4" spans="1:3" x14ac:dyDescent="0.25">
      <c r="A4" s="493" t="s">
        <v>1543</v>
      </c>
    </row>
    <row r="5" spans="1:3" ht="29.25" customHeight="1" x14ac:dyDescent="0.25">
      <c r="A5" s="517" t="s">
        <v>1544</v>
      </c>
      <c r="B5" s="518"/>
      <c r="C5" s="355"/>
    </row>
    <row r="6" spans="1:3" x14ac:dyDescent="0.25">
      <c r="C6" s="355"/>
    </row>
    <row r="7" spans="1:3" x14ac:dyDescent="0.25">
      <c r="C7" s="355"/>
    </row>
    <row r="8" spans="1:3" x14ac:dyDescent="0.25">
      <c r="A8" s="493" t="s">
        <v>1524</v>
      </c>
      <c r="B8" s="300">
        <v>-506118.2070732275</v>
      </c>
    </row>
    <row r="9" spans="1:3" ht="15.75" thickBot="1" x14ac:dyDescent="0.3">
      <c r="A9" s="494" t="s">
        <v>1525</v>
      </c>
      <c r="B9" s="343">
        <v>110919.3858</v>
      </c>
      <c r="C9" s="360"/>
    </row>
    <row r="10" spans="1:3" ht="15.75" thickTop="1" x14ac:dyDescent="0.25">
      <c r="A10" s="268" t="s">
        <v>1527</v>
      </c>
      <c r="B10" s="359">
        <f>SUM(B8:B9)</f>
        <v>-395198.82127322751</v>
      </c>
      <c r="C10" s="356"/>
    </row>
    <row r="11" spans="1:3" x14ac:dyDescent="0.25">
      <c r="A11" s="267"/>
      <c r="B11" s="300"/>
      <c r="C11" s="356"/>
    </row>
    <row r="12" spans="1:3" x14ac:dyDescent="0.25">
      <c r="A12" s="495" t="s">
        <v>1545</v>
      </c>
      <c r="B12" s="300">
        <f>-B10/3</f>
        <v>131732.94042440917</v>
      </c>
      <c r="C12" s="356"/>
    </row>
    <row r="13" spans="1:3" ht="15.75" thickBot="1" x14ac:dyDescent="0.3">
      <c r="A13" s="494" t="s">
        <v>1526</v>
      </c>
      <c r="B13" s="353">
        <f>' FY2019 Distribution ISR'!S241</f>
        <v>163.34000000000009</v>
      </c>
    </row>
    <row r="14" spans="1:3" ht="15.75" thickTop="1" x14ac:dyDescent="0.25">
      <c r="A14" s="268" t="s">
        <v>1546</v>
      </c>
      <c r="B14" s="359">
        <f>B12/B13</f>
        <v>806.49528850501474</v>
      </c>
      <c r="C14" s="356"/>
    </row>
    <row r="15" spans="1:3" x14ac:dyDescent="0.25">
      <c r="A15" s="267"/>
      <c r="B15" s="300"/>
      <c r="C15" s="356"/>
    </row>
    <row r="16" spans="1:3" x14ac:dyDescent="0.25">
      <c r="A16" s="267" t="s">
        <v>1164</v>
      </c>
      <c r="B16" s="354">
        <f>' FY2019 Distribution ISR'!S241</f>
        <v>163.34000000000009</v>
      </c>
    </row>
    <row r="17" spans="1:4" ht="15.75" thickBot="1" x14ac:dyDescent="0.3">
      <c r="A17" s="494" t="s">
        <v>1529</v>
      </c>
      <c r="B17" s="343">
        <v>1109193.858</v>
      </c>
    </row>
    <row r="18" spans="1:4" ht="15.75" thickTop="1" x14ac:dyDescent="0.25">
      <c r="A18" s="301" t="s">
        <v>1528</v>
      </c>
      <c r="B18" s="321">
        <f>B17/B16</f>
        <v>6790.7056324231626</v>
      </c>
      <c r="C18" s="355"/>
    </row>
    <row r="19" spans="1:4" x14ac:dyDescent="0.25">
      <c r="C19" s="355"/>
    </row>
    <row r="20" spans="1:4" x14ac:dyDescent="0.25">
      <c r="A20" s="495" t="s">
        <v>1530</v>
      </c>
      <c r="B20" s="299">
        <f>B18</f>
        <v>6790.7056324231626</v>
      </c>
      <c r="C20" s="357"/>
    </row>
    <row r="21" spans="1:4" ht="15.75" thickBot="1" x14ac:dyDescent="0.3">
      <c r="A21" s="494" t="s">
        <v>1531</v>
      </c>
      <c r="B21" s="347">
        <f>B14</f>
        <v>806.49528850501474</v>
      </c>
      <c r="C21" s="357"/>
    </row>
    <row r="22" spans="1:4" ht="15.75" thickTop="1" x14ac:dyDescent="0.25">
      <c r="A22" s="268" t="s">
        <v>1532</v>
      </c>
      <c r="B22" s="358">
        <f>B20-B21</f>
        <v>5984.2103439181483</v>
      </c>
    </row>
    <row r="23" spans="1:4" x14ac:dyDescent="0.25">
      <c r="C23" s="355"/>
    </row>
    <row r="24" spans="1:4" x14ac:dyDescent="0.25">
      <c r="A24" s="348"/>
      <c r="B24" s="300"/>
      <c r="C24" s="348"/>
      <c r="D24" s="348"/>
    </row>
    <row r="25" spans="1:4" x14ac:dyDescent="0.25">
      <c r="A25" s="268"/>
      <c r="B25" s="300"/>
      <c r="C25" s="348"/>
      <c r="D25" s="348"/>
    </row>
    <row r="26" spans="1:4" x14ac:dyDescent="0.25">
      <c r="A26" s="348"/>
      <c r="B26" s="300"/>
      <c r="C26" s="348"/>
      <c r="D26" s="299"/>
    </row>
    <row r="27" spans="1:4" x14ac:dyDescent="0.25">
      <c r="A27" s="348"/>
      <c r="B27" s="349"/>
      <c r="C27" s="348"/>
      <c r="D27" s="348"/>
    </row>
    <row r="28" spans="1:4" x14ac:dyDescent="0.25">
      <c r="A28" s="348"/>
      <c r="B28" s="322"/>
      <c r="C28" s="348"/>
      <c r="D28" s="348"/>
    </row>
    <row r="29" spans="1:4" x14ac:dyDescent="0.25">
      <c r="A29" s="348"/>
      <c r="B29" s="348"/>
      <c r="C29" s="348"/>
      <c r="D29" s="348"/>
    </row>
    <row r="30" spans="1:4" x14ac:dyDescent="0.25">
      <c r="A30" s="350"/>
      <c r="B30" s="351"/>
      <c r="C30" s="348"/>
      <c r="D30" s="348"/>
    </row>
    <row r="31" spans="1:4" x14ac:dyDescent="0.25">
      <c r="A31" s="348"/>
      <c r="B31" s="322"/>
      <c r="C31" s="348"/>
      <c r="D31" s="348"/>
    </row>
    <row r="32" spans="1:4" x14ac:dyDescent="0.25">
      <c r="A32" s="348"/>
      <c r="B32" s="352"/>
      <c r="C32" s="348"/>
      <c r="D32" s="348"/>
    </row>
  </sheetData>
  <mergeCells count="1">
    <mergeCell ref="A5:B5"/>
  </mergeCells>
  <printOptions horizontalCentered="1"/>
  <pageMargins left="0.5" right="1" top="0.75" bottom="0.75" header="0.3" footer="0.3"/>
  <pageSetup orientation="portrait" r:id="rId1"/>
  <headerFooter>
    <oddHeader>&amp;R&amp;A</oddHeader>
    <oddFooter>&amp;L&amp;6&amp;Z&amp;F&amp;RPrinted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topLeftCell="C1" workbookViewId="0">
      <selection activeCell="L80" sqref="L80"/>
    </sheetView>
  </sheetViews>
  <sheetFormatPr defaultRowHeight="15" outlineLevelRow="2" x14ac:dyDescent="0.2"/>
  <cols>
    <col min="1" max="1" width="12.88671875" bestFit="1" customWidth="1"/>
    <col min="2" max="2" width="11.77734375" customWidth="1"/>
    <col min="3" max="3" width="13.77734375" bestFit="1" customWidth="1"/>
    <col min="4" max="4" width="10.77734375" bestFit="1" customWidth="1"/>
    <col min="5" max="5" width="16.33203125" customWidth="1"/>
    <col min="6" max="6" width="10.88671875" bestFit="1" customWidth="1"/>
    <col min="7" max="7" width="10.21875" bestFit="1" customWidth="1"/>
    <col min="8" max="8" width="19.6640625" bestFit="1" customWidth="1"/>
    <col min="9" max="9" width="7.21875" bestFit="1" customWidth="1"/>
    <col min="10" max="10" width="17" bestFit="1" customWidth="1"/>
    <col min="11" max="11" width="7.77734375" bestFit="1" customWidth="1"/>
    <col min="12" max="12" width="37.21875" customWidth="1"/>
    <col min="13" max="13" width="21.77734375" customWidth="1"/>
    <col min="14" max="14" width="21.77734375" bestFit="1" customWidth="1"/>
    <col min="15" max="15" width="7.5546875" bestFit="1" customWidth="1"/>
    <col min="16" max="16" width="51.33203125" bestFit="1" customWidth="1"/>
  </cols>
  <sheetData>
    <row r="1" spans="1:13" ht="15.75" x14ac:dyDescent="0.25">
      <c r="A1" s="266" t="s">
        <v>0</v>
      </c>
      <c r="B1" s="266" t="s">
        <v>1250</v>
      </c>
      <c r="C1" s="266" t="s">
        <v>1</v>
      </c>
      <c r="D1" s="432"/>
      <c r="E1" s="433" t="s">
        <v>1321</v>
      </c>
      <c r="F1" s="423"/>
      <c r="G1" s="423"/>
      <c r="H1" s="423"/>
      <c r="I1" s="423"/>
      <c r="J1" s="423"/>
      <c r="K1" s="423"/>
      <c r="L1" s="423"/>
      <c r="M1" s="423"/>
    </row>
    <row r="2" spans="1:13" ht="15.75" x14ac:dyDescent="0.25">
      <c r="A2" t="s">
        <v>1239</v>
      </c>
      <c r="B2" t="s">
        <v>1240</v>
      </c>
      <c r="C2" t="s">
        <v>1241</v>
      </c>
      <c r="D2" s="431"/>
      <c r="E2" s="433" t="s">
        <v>1322</v>
      </c>
      <c r="F2" s="423"/>
      <c r="G2" s="423"/>
      <c r="H2" s="423"/>
      <c r="I2" s="423"/>
      <c r="J2" s="423"/>
      <c r="K2" s="423"/>
      <c r="L2" s="423"/>
    </row>
    <row r="3" spans="1:13" x14ac:dyDescent="0.2">
      <c r="A3" t="s">
        <v>1242</v>
      </c>
      <c r="B3" t="s">
        <v>1243</v>
      </c>
      <c r="C3" t="s">
        <v>1241</v>
      </c>
    </row>
    <row r="4" spans="1:13" x14ac:dyDescent="0.2">
      <c r="A4" t="s">
        <v>1244</v>
      </c>
      <c r="B4" t="s">
        <v>1243</v>
      </c>
      <c r="C4" t="s">
        <v>1241</v>
      </c>
    </row>
    <row r="5" spans="1:13" x14ac:dyDescent="0.2">
      <c r="A5" t="s">
        <v>1245</v>
      </c>
      <c r="B5" t="s">
        <v>1243</v>
      </c>
      <c r="C5" t="s">
        <v>1241</v>
      </c>
    </row>
    <row r="6" spans="1:13" x14ac:dyDescent="0.2">
      <c r="A6" t="s">
        <v>1246</v>
      </c>
      <c r="B6" t="s">
        <v>1243</v>
      </c>
      <c r="C6" t="s">
        <v>1241</v>
      </c>
    </row>
    <row r="7" spans="1:13" x14ac:dyDescent="0.2">
      <c r="A7" t="s">
        <v>1247</v>
      </c>
      <c r="B7" t="s">
        <v>1243</v>
      </c>
      <c r="C7" t="s">
        <v>1241</v>
      </c>
    </row>
    <row r="8" spans="1:13" x14ac:dyDescent="0.2">
      <c r="A8" t="s">
        <v>1248</v>
      </c>
      <c r="B8" t="s">
        <v>1243</v>
      </c>
      <c r="C8" t="s">
        <v>1241</v>
      </c>
    </row>
    <row r="9" spans="1:13" x14ac:dyDescent="0.2">
      <c r="A9" t="s">
        <v>1249</v>
      </c>
      <c r="B9" t="s">
        <v>1243</v>
      </c>
      <c r="C9" t="s">
        <v>1241</v>
      </c>
    </row>
    <row r="11" spans="1:13" x14ac:dyDescent="0.2">
      <c r="A11" s="424" t="s">
        <v>1251</v>
      </c>
      <c r="B11" s="424" t="s">
        <v>1323</v>
      </c>
      <c r="C11" s="424" t="s">
        <v>1252</v>
      </c>
      <c r="D11" s="424" t="s">
        <v>1324</v>
      </c>
      <c r="E11" s="424" t="s">
        <v>1254</v>
      </c>
      <c r="F11" s="424" t="s">
        <v>1325</v>
      </c>
      <c r="G11" s="424" t="s">
        <v>1326</v>
      </c>
      <c r="H11" s="424" t="s">
        <v>1253</v>
      </c>
      <c r="I11" s="424" t="s">
        <v>1328</v>
      </c>
      <c r="J11" s="424" t="s">
        <v>1329</v>
      </c>
      <c r="K11" s="424" t="s">
        <v>1330</v>
      </c>
      <c r="L11" s="424" t="s">
        <v>1327</v>
      </c>
      <c r="M11" s="424" t="s">
        <v>1468</v>
      </c>
    </row>
    <row r="12" spans="1:13" outlineLevel="2" x14ac:dyDescent="0.2">
      <c r="A12" s="425" t="s">
        <v>1316</v>
      </c>
      <c r="B12" s="425" t="s">
        <v>1336</v>
      </c>
      <c r="C12" s="426">
        <v>42766</v>
      </c>
      <c r="D12" s="426">
        <v>42772</v>
      </c>
      <c r="E12" s="425" t="s">
        <v>1337</v>
      </c>
      <c r="F12" s="425" t="s">
        <v>1332</v>
      </c>
      <c r="G12" s="425" t="s">
        <v>1333</v>
      </c>
      <c r="H12" s="425" t="s">
        <v>1268</v>
      </c>
      <c r="I12" s="425" t="s">
        <v>1249</v>
      </c>
      <c r="J12" s="427">
        <v>56.15</v>
      </c>
      <c r="K12" s="425" t="s">
        <v>1335</v>
      </c>
      <c r="L12" s="425" t="s">
        <v>1338</v>
      </c>
      <c r="M12" s="425">
        <v>139</v>
      </c>
    </row>
    <row r="13" spans="1:13" outlineLevel="2" x14ac:dyDescent="0.2">
      <c r="A13" s="425" t="s">
        <v>1277</v>
      </c>
      <c r="B13" s="425" t="s">
        <v>1339</v>
      </c>
      <c r="C13" s="426">
        <v>42582</v>
      </c>
      <c r="D13" s="426">
        <v>42598</v>
      </c>
      <c r="E13" s="425" t="s">
        <v>1337</v>
      </c>
      <c r="F13" s="425" t="s">
        <v>1332</v>
      </c>
      <c r="G13" s="425" t="s">
        <v>1333</v>
      </c>
      <c r="H13" s="425" t="s">
        <v>1256</v>
      </c>
      <c r="I13" s="425" t="s">
        <v>1244</v>
      </c>
      <c r="J13" s="427">
        <v>57.89</v>
      </c>
      <c r="K13" s="425" t="s">
        <v>1335</v>
      </c>
      <c r="L13" s="425" t="s">
        <v>1340</v>
      </c>
      <c r="M13" s="425">
        <v>151</v>
      </c>
    </row>
    <row r="14" spans="1:13" outlineLevel="2" x14ac:dyDescent="0.2">
      <c r="A14" s="425" t="s">
        <v>1284</v>
      </c>
      <c r="B14" s="425" t="s">
        <v>1339</v>
      </c>
      <c r="C14" s="426">
        <v>42794</v>
      </c>
      <c r="D14" s="426">
        <v>42795</v>
      </c>
      <c r="E14" s="425" t="s">
        <v>1337</v>
      </c>
      <c r="F14" s="425" t="s">
        <v>1332</v>
      </c>
      <c r="G14" s="425" t="s">
        <v>1333</v>
      </c>
      <c r="H14" s="425" t="s">
        <v>1270</v>
      </c>
      <c r="I14" s="425" t="s">
        <v>1244</v>
      </c>
      <c r="J14" s="427">
        <v>58.57</v>
      </c>
      <c r="K14" s="425" t="s">
        <v>1335</v>
      </c>
      <c r="L14" s="425" t="s">
        <v>1376</v>
      </c>
      <c r="M14" s="425">
        <v>154</v>
      </c>
    </row>
    <row r="15" spans="1:13" outlineLevel="2" x14ac:dyDescent="0.2">
      <c r="A15" s="425" t="s">
        <v>1311</v>
      </c>
      <c r="B15" s="425" t="s">
        <v>1336</v>
      </c>
      <c r="C15" s="426">
        <v>42583</v>
      </c>
      <c r="D15" s="426">
        <v>42615</v>
      </c>
      <c r="E15" s="425" t="s">
        <v>1337</v>
      </c>
      <c r="F15" s="425" t="s">
        <v>1332</v>
      </c>
      <c r="G15" s="425" t="s">
        <v>1333</v>
      </c>
      <c r="H15" s="425" t="s">
        <v>1258</v>
      </c>
      <c r="I15" s="425" t="s">
        <v>1249</v>
      </c>
      <c r="J15" s="427">
        <v>63.1</v>
      </c>
      <c r="K15" s="425" t="s">
        <v>1335</v>
      </c>
      <c r="L15" s="425" t="s">
        <v>1377</v>
      </c>
      <c r="M15" s="425">
        <v>156</v>
      </c>
    </row>
    <row r="16" spans="1:13" outlineLevel="2" x14ac:dyDescent="0.2">
      <c r="A16" s="425" t="s">
        <v>1282</v>
      </c>
      <c r="B16" s="425" t="s">
        <v>1339</v>
      </c>
      <c r="C16" s="426">
        <v>42735</v>
      </c>
      <c r="D16" s="426">
        <v>42739</v>
      </c>
      <c r="E16" s="425" t="s">
        <v>1337</v>
      </c>
      <c r="F16" s="425" t="s">
        <v>1332</v>
      </c>
      <c r="G16" s="425" t="s">
        <v>1333</v>
      </c>
      <c r="H16" s="425" t="s">
        <v>1266</v>
      </c>
      <c r="I16" s="425" t="s">
        <v>1244</v>
      </c>
      <c r="J16" s="427">
        <v>65.03</v>
      </c>
      <c r="K16" s="425" t="s">
        <v>1335</v>
      </c>
      <c r="L16" s="425" t="s">
        <v>1378</v>
      </c>
      <c r="M16" s="425">
        <v>170</v>
      </c>
    </row>
    <row r="17" spans="1:13" outlineLevel="2" x14ac:dyDescent="0.2">
      <c r="A17" s="425" t="s">
        <v>1315</v>
      </c>
      <c r="B17" s="425" t="s">
        <v>1336</v>
      </c>
      <c r="C17" s="426">
        <v>42735</v>
      </c>
      <c r="D17" s="426">
        <v>42738</v>
      </c>
      <c r="E17" s="425" t="s">
        <v>1337</v>
      </c>
      <c r="F17" s="425" t="s">
        <v>1332</v>
      </c>
      <c r="G17" s="425" t="s">
        <v>1333</v>
      </c>
      <c r="H17" s="425" t="s">
        <v>1266</v>
      </c>
      <c r="I17" s="425" t="s">
        <v>1249</v>
      </c>
      <c r="J17" s="427">
        <v>66.91</v>
      </c>
      <c r="K17" s="425" t="s">
        <v>1335</v>
      </c>
      <c r="L17" s="425" t="s">
        <v>1379</v>
      </c>
      <c r="M17" s="425">
        <v>175</v>
      </c>
    </row>
    <row r="18" spans="1:13" outlineLevel="2" x14ac:dyDescent="0.2">
      <c r="A18" s="425" t="s">
        <v>1313</v>
      </c>
      <c r="B18" s="425" t="s">
        <v>1336</v>
      </c>
      <c r="C18" s="426">
        <v>42674</v>
      </c>
      <c r="D18" s="426">
        <v>42677</v>
      </c>
      <c r="E18" s="425" t="s">
        <v>1337</v>
      </c>
      <c r="F18" s="425" t="s">
        <v>1332</v>
      </c>
      <c r="G18" s="425" t="s">
        <v>1333</v>
      </c>
      <c r="H18" s="425" t="s">
        <v>1262</v>
      </c>
      <c r="I18" s="425" t="s">
        <v>1249</v>
      </c>
      <c r="J18" s="427">
        <v>67.290000000000006</v>
      </c>
      <c r="K18" s="425" t="s">
        <v>1335</v>
      </c>
      <c r="L18" s="425" t="s">
        <v>1380</v>
      </c>
      <c r="M18" s="425">
        <v>176</v>
      </c>
    </row>
    <row r="19" spans="1:13" outlineLevel="2" x14ac:dyDescent="0.2">
      <c r="A19" s="425" t="s">
        <v>1280</v>
      </c>
      <c r="B19" s="425" t="s">
        <v>1339</v>
      </c>
      <c r="C19" s="426">
        <v>42674</v>
      </c>
      <c r="D19" s="426">
        <v>42677</v>
      </c>
      <c r="E19" s="425" t="s">
        <v>1337</v>
      </c>
      <c r="F19" s="425" t="s">
        <v>1332</v>
      </c>
      <c r="G19" s="425" t="s">
        <v>1333</v>
      </c>
      <c r="H19" s="425" t="s">
        <v>1262</v>
      </c>
      <c r="I19" s="425" t="s">
        <v>1244</v>
      </c>
      <c r="J19" s="427">
        <v>73.599999999999994</v>
      </c>
      <c r="K19" s="425" t="s">
        <v>1335</v>
      </c>
      <c r="L19" s="425" t="s">
        <v>1381</v>
      </c>
      <c r="M19" s="425">
        <v>187</v>
      </c>
    </row>
    <row r="20" spans="1:13" outlineLevel="2" x14ac:dyDescent="0.2">
      <c r="A20" s="425" t="s">
        <v>1314</v>
      </c>
      <c r="B20" s="425" t="s">
        <v>1336</v>
      </c>
      <c r="C20" s="426">
        <v>42704</v>
      </c>
      <c r="D20" s="426">
        <v>42705</v>
      </c>
      <c r="E20" s="425" t="s">
        <v>1337</v>
      </c>
      <c r="F20" s="425" t="s">
        <v>1332</v>
      </c>
      <c r="G20" s="425" t="s">
        <v>1333</v>
      </c>
      <c r="H20" s="425" t="s">
        <v>1264</v>
      </c>
      <c r="I20" s="425" t="s">
        <v>1249</v>
      </c>
      <c r="J20" s="427">
        <v>77.17</v>
      </c>
      <c r="K20" s="425" t="s">
        <v>1335</v>
      </c>
      <c r="L20" s="425" t="s">
        <v>1382</v>
      </c>
      <c r="M20" s="425">
        <v>196</v>
      </c>
    </row>
    <row r="21" spans="1:13" outlineLevel="2" x14ac:dyDescent="0.2">
      <c r="A21" s="425" t="s">
        <v>1320</v>
      </c>
      <c r="B21" s="425" t="s">
        <v>1336</v>
      </c>
      <c r="C21" s="426">
        <v>42886</v>
      </c>
      <c r="D21" s="426">
        <v>42888</v>
      </c>
      <c r="E21" s="425" t="s">
        <v>1337</v>
      </c>
      <c r="F21" s="425" t="s">
        <v>1332</v>
      </c>
      <c r="G21" s="425" t="s">
        <v>1333</v>
      </c>
      <c r="H21" s="425" t="s">
        <v>1276</v>
      </c>
      <c r="I21" s="425" t="s">
        <v>1249</v>
      </c>
      <c r="J21" s="427">
        <v>77.209999999999994</v>
      </c>
      <c r="K21" s="425" t="s">
        <v>1335</v>
      </c>
      <c r="L21" s="425" t="s">
        <v>1383</v>
      </c>
      <c r="M21" s="425">
        <v>229</v>
      </c>
    </row>
    <row r="22" spans="1:13" outlineLevel="2" x14ac:dyDescent="0.2">
      <c r="A22" s="425" t="s">
        <v>1285</v>
      </c>
      <c r="B22" s="425" t="s">
        <v>1339</v>
      </c>
      <c r="C22" s="426">
        <v>42825</v>
      </c>
      <c r="D22" s="426">
        <v>42831</v>
      </c>
      <c r="E22" s="425" t="s">
        <v>1337</v>
      </c>
      <c r="F22" s="425" t="s">
        <v>1332</v>
      </c>
      <c r="G22" s="425" t="s">
        <v>1333</v>
      </c>
      <c r="H22" s="425" t="s">
        <v>1272</v>
      </c>
      <c r="I22" s="425" t="s">
        <v>1244</v>
      </c>
      <c r="J22" s="427">
        <v>78.34</v>
      </c>
      <c r="K22" s="425" t="s">
        <v>1335</v>
      </c>
      <c r="L22" s="425" t="s">
        <v>1384</v>
      </c>
      <c r="M22" s="425">
        <v>197</v>
      </c>
    </row>
    <row r="23" spans="1:13" outlineLevel="2" x14ac:dyDescent="0.2">
      <c r="A23" s="425" t="s">
        <v>1281</v>
      </c>
      <c r="B23" s="425" t="s">
        <v>1339</v>
      </c>
      <c r="C23" s="426">
        <v>42704</v>
      </c>
      <c r="D23" s="426">
        <v>42705</v>
      </c>
      <c r="E23" s="425" t="s">
        <v>1337</v>
      </c>
      <c r="F23" s="425" t="s">
        <v>1332</v>
      </c>
      <c r="G23" s="425" t="s">
        <v>1333</v>
      </c>
      <c r="H23" s="425" t="s">
        <v>1264</v>
      </c>
      <c r="I23" s="425" t="s">
        <v>1244</v>
      </c>
      <c r="J23" s="427">
        <v>83.35</v>
      </c>
      <c r="K23" s="425" t="s">
        <v>1335</v>
      </c>
      <c r="L23" s="425" t="s">
        <v>1385</v>
      </c>
      <c r="M23" s="425">
        <v>201</v>
      </c>
    </row>
    <row r="24" spans="1:13" outlineLevel="2" x14ac:dyDescent="0.2">
      <c r="A24" s="425" t="s">
        <v>1279</v>
      </c>
      <c r="B24" s="425" t="s">
        <v>1339</v>
      </c>
      <c r="C24" s="426">
        <v>42643</v>
      </c>
      <c r="D24" s="426">
        <v>42650</v>
      </c>
      <c r="E24" s="425" t="s">
        <v>1337</v>
      </c>
      <c r="F24" s="425" t="s">
        <v>1332</v>
      </c>
      <c r="G24" s="425" t="s">
        <v>1333</v>
      </c>
      <c r="H24" s="425" t="s">
        <v>1260</v>
      </c>
      <c r="I24" s="425" t="s">
        <v>1244</v>
      </c>
      <c r="J24" s="427">
        <v>84.24</v>
      </c>
      <c r="K24" s="425" t="s">
        <v>1335</v>
      </c>
      <c r="L24" s="425" t="s">
        <v>1386</v>
      </c>
      <c r="M24" s="425">
        <v>191</v>
      </c>
    </row>
    <row r="25" spans="1:13" outlineLevel="2" x14ac:dyDescent="0.2">
      <c r="A25" s="425" t="s">
        <v>1287</v>
      </c>
      <c r="B25" s="425" t="s">
        <v>1339</v>
      </c>
      <c r="C25" s="426">
        <v>42886</v>
      </c>
      <c r="D25" s="426">
        <v>42888</v>
      </c>
      <c r="E25" s="425" t="s">
        <v>1337</v>
      </c>
      <c r="F25" s="425" t="s">
        <v>1332</v>
      </c>
      <c r="G25" s="425" t="s">
        <v>1333</v>
      </c>
      <c r="H25" s="425" t="s">
        <v>1276</v>
      </c>
      <c r="I25" s="425" t="s">
        <v>1244</v>
      </c>
      <c r="J25" s="427">
        <v>84.46</v>
      </c>
      <c r="K25" s="425" t="s">
        <v>1335</v>
      </c>
      <c r="L25" s="425" t="s">
        <v>1387</v>
      </c>
      <c r="M25" s="425">
        <v>222</v>
      </c>
    </row>
    <row r="26" spans="1:13" outlineLevel="2" x14ac:dyDescent="0.2">
      <c r="A26" s="425" t="s">
        <v>1310</v>
      </c>
      <c r="B26" s="425" t="s">
        <v>1336</v>
      </c>
      <c r="C26" s="426">
        <v>42582</v>
      </c>
      <c r="D26" s="426">
        <v>42598</v>
      </c>
      <c r="E26" s="425" t="s">
        <v>1337</v>
      </c>
      <c r="F26" s="425" t="s">
        <v>1332</v>
      </c>
      <c r="G26" s="425" t="s">
        <v>1333</v>
      </c>
      <c r="H26" s="425" t="s">
        <v>1256</v>
      </c>
      <c r="I26" s="425" t="s">
        <v>1249</v>
      </c>
      <c r="J26" s="427">
        <v>85.58</v>
      </c>
      <c r="K26" s="425" t="s">
        <v>1335</v>
      </c>
      <c r="L26" s="425" t="s">
        <v>1388</v>
      </c>
      <c r="M26" s="425">
        <v>220</v>
      </c>
    </row>
    <row r="27" spans="1:13" outlineLevel="2" x14ac:dyDescent="0.2">
      <c r="A27" s="425" t="s">
        <v>1300</v>
      </c>
      <c r="B27" s="425" t="s">
        <v>1343</v>
      </c>
      <c r="C27" s="426">
        <v>42583</v>
      </c>
      <c r="D27" s="426">
        <v>42615</v>
      </c>
      <c r="E27" s="425" t="s">
        <v>1337</v>
      </c>
      <c r="F27" s="425" t="s">
        <v>1332</v>
      </c>
      <c r="G27" s="425" t="s">
        <v>1333</v>
      </c>
      <c r="H27" s="425" t="s">
        <v>1258</v>
      </c>
      <c r="I27" s="425" t="s">
        <v>1245</v>
      </c>
      <c r="J27" s="427">
        <v>94.5</v>
      </c>
      <c r="K27" s="425" t="s">
        <v>1335</v>
      </c>
      <c r="L27" s="425" t="s">
        <v>1389</v>
      </c>
      <c r="M27" s="425">
        <v>250</v>
      </c>
    </row>
    <row r="28" spans="1:13" outlineLevel="2" x14ac:dyDescent="0.2">
      <c r="A28" s="425" t="s">
        <v>1319</v>
      </c>
      <c r="B28" s="425" t="s">
        <v>1336</v>
      </c>
      <c r="C28" s="426">
        <v>42855</v>
      </c>
      <c r="D28" s="426">
        <v>42858</v>
      </c>
      <c r="E28" s="425" t="s">
        <v>1337</v>
      </c>
      <c r="F28" s="425" t="s">
        <v>1332</v>
      </c>
      <c r="G28" s="425" t="s">
        <v>1333</v>
      </c>
      <c r="H28" s="425" t="s">
        <v>1274</v>
      </c>
      <c r="I28" s="425" t="s">
        <v>1249</v>
      </c>
      <c r="J28" s="427">
        <v>96.42</v>
      </c>
      <c r="K28" s="425" t="s">
        <v>1335</v>
      </c>
      <c r="L28" s="425" t="s">
        <v>1390</v>
      </c>
      <c r="M28" s="425">
        <v>242</v>
      </c>
    </row>
    <row r="29" spans="1:13" outlineLevel="2" x14ac:dyDescent="0.2">
      <c r="A29" s="425" t="s">
        <v>1317</v>
      </c>
      <c r="B29" s="425" t="s">
        <v>1336</v>
      </c>
      <c r="C29" s="426">
        <v>42794</v>
      </c>
      <c r="D29" s="426">
        <v>42795</v>
      </c>
      <c r="E29" s="425" t="s">
        <v>1337</v>
      </c>
      <c r="F29" s="425" t="s">
        <v>1332</v>
      </c>
      <c r="G29" s="425" t="s">
        <v>1333</v>
      </c>
      <c r="H29" s="425" t="s">
        <v>1270</v>
      </c>
      <c r="I29" s="425" t="s">
        <v>1249</v>
      </c>
      <c r="J29" s="427">
        <v>97.49</v>
      </c>
      <c r="K29" s="425" t="s">
        <v>1335</v>
      </c>
      <c r="L29" s="425" t="s">
        <v>1391</v>
      </c>
      <c r="M29" s="425">
        <v>244</v>
      </c>
    </row>
    <row r="30" spans="1:13" outlineLevel="2" x14ac:dyDescent="0.2">
      <c r="A30" s="425" t="s">
        <v>1286</v>
      </c>
      <c r="B30" s="425" t="s">
        <v>1339</v>
      </c>
      <c r="C30" s="426">
        <v>42855</v>
      </c>
      <c r="D30" s="426">
        <v>42858</v>
      </c>
      <c r="E30" s="425" t="s">
        <v>1337</v>
      </c>
      <c r="F30" s="425" t="s">
        <v>1332</v>
      </c>
      <c r="G30" s="425" t="s">
        <v>1333</v>
      </c>
      <c r="H30" s="425" t="s">
        <v>1274</v>
      </c>
      <c r="I30" s="425" t="s">
        <v>1244</v>
      </c>
      <c r="J30" s="427">
        <v>101.7</v>
      </c>
      <c r="K30" s="425" t="s">
        <v>1335</v>
      </c>
      <c r="L30" s="425" t="s">
        <v>1392</v>
      </c>
      <c r="M30" s="425">
        <v>261</v>
      </c>
    </row>
    <row r="31" spans="1:13" outlineLevel="2" x14ac:dyDescent="0.2">
      <c r="A31" s="425" t="s">
        <v>1302</v>
      </c>
      <c r="B31" s="425" t="s">
        <v>1343</v>
      </c>
      <c r="C31" s="426">
        <v>42704</v>
      </c>
      <c r="D31" s="426">
        <v>42705</v>
      </c>
      <c r="E31" s="425" t="s">
        <v>1337</v>
      </c>
      <c r="F31" s="425" t="s">
        <v>1332</v>
      </c>
      <c r="G31" s="425" t="s">
        <v>1333</v>
      </c>
      <c r="H31" s="425" t="s">
        <v>1264</v>
      </c>
      <c r="I31" s="425" t="s">
        <v>1245</v>
      </c>
      <c r="J31" s="427">
        <v>102.14</v>
      </c>
      <c r="K31" s="425" t="s">
        <v>1335</v>
      </c>
      <c r="L31" s="425" t="s">
        <v>1393</v>
      </c>
      <c r="M31" s="425">
        <v>271</v>
      </c>
    </row>
    <row r="32" spans="1:13" outlineLevel="2" x14ac:dyDescent="0.2">
      <c r="A32" s="425" t="s">
        <v>1301</v>
      </c>
      <c r="B32" s="425" t="s">
        <v>1343</v>
      </c>
      <c r="C32" s="426">
        <v>42674</v>
      </c>
      <c r="D32" s="426">
        <v>42677</v>
      </c>
      <c r="E32" s="425" t="s">
        <v>1337</v>
      </c>
      <c r="F32" s="425" t="s">
        <v>1332</v>
      </c>
      <c r="G32" s="425" t="s">
        <v>1333</v>
      </c>
      <c r="H32" s="425" t="s">
        <v>1262</v>
      </c>
      <c r="I32" s="425" t="s">
        <v>1245</v>
      </c>
      <c r="J32" s="427">
        <v>103.02</v>
      </c>
      <c r="K32" s="425" t="s">
        <v>1335</v>
      </c>
      <c r="L32" s="425" t="s">
        <v>1394</v>
      </c>
      <c r="M32" s="425">
        <v>274</v>
      </c>
    </row>
    <row r="33" spans="1:13" outlineLevel="2" x14ac:dyDescent="0.2">
      <c r="A33" s="425" t="s">
        <v>1283</v>
      </c>
      <c r="B33" s="425" t="s">
        <v>1339</v>
      </c>
      <c r="C33" s="426">
        <v>42766</v>
      </c>
      <c r="D33" s="426">
        <v>42772</v>
      </c>
      <c r="E33" s="425" t="s">
        <v>1337</v>
      </c>
      <c r="F33" s="425" t="s">
        <v>1332</v>
      </c>
      <c r="G33" s="425" t="s">
        <v>1333</v>
      </c>
      <c r="H33" s="425" t="s">
        <v>1268</v>
      </c>
      <c r="I33" s="425" t="s">
        <v>1244</v>
      </c>
      <c r="J33" s="427">
        <v>103.47</v>
      </c>
      <c r="K33" s="425" t="s">
        <v>1335</v>
      </c>
      <c r="L33" s="425" t="s">
        <v>1395</v>
      </c>
      <c r="M33" s="425">
        <v>137</v>
      </c>
    </row>
    <row r="34" spans="1:13" outlineLevel="2" x14ac:dyDescent="0.2">
      <c r="A34" s="425" t="s">
        <v>1308</v>
      </c>
      <c r="B34" s="425" t="s">
        <v>1343</v>
      </c>
      <c r="C34" s="426">
        <v>42855</v>
      </c>
      <c r="D34" s="426">
        <v>42858</v>
      </c>
      <c r="E34" s="425" t="s">
        <v>1337</v>
      </c>
      <c r="F34" s="425" t="s">
        <v>1332</v>
      </c>
      <c r="G34" s="425" t="s">
        <v>1333</v>
      </c>
      <c r="H34" s="425" t="s">
        <v>1274</v>
      </c>
      <c r="I34" s="425" t="s">
        <v>1245</v>
      </c>
      <c r="J34" s="427">
        <v>120.11</v>
      </c>
      <c r="K34" s="425" t="s">
        <v>1335</v>
      </c>
      <c r="L34" s="425" t="s">
        <v>1396</v>
      </c>
      <c r="M34" s="425">
        <v>322</v>
      </c>
    </row>
    <row r="35" spans="1:13" outlineLevel="2" x14ac:dyDescent="0.2">
      <c r="A35" s="425" t="s">
        <v>1299</v>
      </c>
      <c r="B35" s="425" t="s">
        <v>1343</v>
      </c>
      <c r="C35" s="426">
        <v>42582</v>
      </c>
      <c r="D35" s="426">
        <v>42598</v>
      </c>
      <c r="E35" s="425" t="s">
        <v>1337</v>
      </c>
      <c r="F35" s="425" t="s">
        <v>1332</v>
      </c>
      <c r="G35" s="425" t="s">
        <v>1333</v>
      </c>
      <c r="H35" s="425" t="s">
        <v>1256</v>
      </c>
      <c r="I35" s="425" t="s">
        <v>1245</v>
      </c>
      <c r="J35" s="427">
        <v>128.21</v>
      </c>
      <c r="K35" s="425" t="s">
        <v>1335</v>
      </c>
      <c r="L35" s="425" t="s">
        <v>1397</v>
      </c>
      <c r="M35" s="425">
        <v>341</v>
      </c>
    </row>
    <row r="36" spans="1:13" outlineLevel="2" x14ac:dyDescent="0.2">
      <c r="A36" s="425" t="s">
        <v>1305</v>
      </c>
      <c r="B36" s="425" t="s">
        <v>1343</v>
      </c>
      <c r="C36" s="426">
        <v>42794</v>
      </c>
      <c r="D36" s="426">
        <v>42795</v>
      </c>
      <c r="E36" s="425" t="s">
        <v>1337</v>
      </c>
      <c r="F36" s="425" t="s">
        <v>1332</v>
      </c>
      <c r="G36" s="425" t="s">
        <v>1333</v>
      </c>
      <c r="H36" s="425" t="s">
        <v>1270</v>
      </c>
      <c r="I36" s="425" t="s">
        <v>1245</v>
      </c>
      <c r="J36" s="427">
        <v>147.34</v>
      </c>
      <c r="K36" s="425" t="s">
        <v>1335</v>
      </c>
      <c r="L36" s="425" t="s">
        <v>1410</v>
      </c>
      <c r="M36" s="425">
        <v>395</v>
      </c>
    </row>
    <row r="37" spans="1:13" outlineLevel="2" x14ac:dyDescent="0.2">
      <c r="A37" s="425" t="s">
        <v>1306</v>
      </c>
      <c r="B37" s="425" t="s">
        <v>1343</v>
      </c>
      <c r="C37" s="426">
        <v>42825</v>
      </c>
      <c r="D37" s="426">
        <v>42831</v>
      </c>
      <c r="E37" s="425" t="s">
        <v>1337</v>
      </c>
      <c r="F37" s="425" t="s">
        <v>1332</v>
      </c>
      <c r="G37" s="425" t="s">
        <v>1333</v>
      </c>
      <c r="H37" s="425" t="s">
        <v>1272</v>
      </c>
      <c r="I37" s="425" t="s">
        <v>1245</v>
      </c>
      <c r="J37" s="427">
        <v>148.37</v>
      </c>
      <c r="K37" s="425" t="s">
        <v>1335</v>
      </c>
      <c r="L37" s="425" t="s">
        <v>1411</v>
      </c>
      <c r="M37" s="425">
        <v>398</v>
      </c>
    </row>
    <row r="38" spans="1:13" outlineLevel="2" x14ac:dyDescent="0.2">
      <c r="A38" s="425" t="s">
        <v>1312</v>
      </c>
      <c r="B38" s="425" t="s">
        <v>1336</v>
      </c>
      <c r="C38" s="426">
        <v>42643</v>
      </c>
      <c r="D38" s="426">
        <v>42650</v>
      </c>
      <c r="E38" s="425" t="s">
        <v>1337</v>
      </c>
      <c r="F38" s="425" t="s">
        <v>1332</v>
      </c>
      <c r="G38" s="425" t="s">
        <v>1333</v>
      </c>
      <c r="H38" s="425" t="s">
        <v>1260</v>
      </c>
      <c r="I38" s="425" t="s">
        <v>1249</v>
      </c>
      <c r="J38" s="427">
        <v>159.41</v>
      </c>
      <c r="K38" s="425" t="s">
        <v>1335</v>
      </c>
      <c r="L38" s="425" t="s">
        <v>1412</v>
      </c>
      <c r="M38" s="425">
        <v>249</v>
      </c>
    </row>
    <row r="39" spans="1:13" outlineLevel="2" x14ac:dyDescent="0.2">
      <c r="A39" s="425" t="s">
        <v>1307</v>
      </c>
      <c r="B39" s="425" t="s">
        <v>1343</v>
      </c>
      <c r="C39" s="426">
        <v>42886</v>
      </c>
      <c r="D39" s="426">
        <v>42888</v>
      </c>
      <c r="E39" s="425" t="s">
        <v>1337</v>
      </c>
      <c r="F39" s="425" t="s">
        <v>1332</v>
      </c>
      <c r="G39" s="425" t="s">
        <v>1333</v>
      </c>
      <c r="H39" s="425" t="s">
        <v>1276</v>
      </c>
      <c r="I39" s="425" t="s">
        <v>1245</v>
      </c>
      <c r="J39" s="427">
        <v>163.01</v>
      </c>
      <c r="K39" s="425" t="s">
        <v>1335</v>
      </c>
      <c r="L39" s="425" t="s">
        <v>1413</v>
      </c>
      <c r="M39" s="425">
        <v>437</v>
      </c>
    </row>
    <row r="40" spans="1:13" outlineLevel="2" x14ac:dyDescent="0.2">
      <c r="A40" s="425" t="s">
        <v>1278</v>
      </c>
      <c r="B40" s="425" t="s">
        <v>1339</v>
      </c>
      <c r="C40" s="426">
        <v>42583</v>
      </c>
      <c r="D40" s="426">
        <v>42615</v>
      </c>
      <c r="E40" s="425" t="s">
        <v>1337</v>
      </c>
      <c r="F40" s="425" t="s">
        <v>1332</v>
      </c>
      <c r="G40" s="425" t="s">
        <v>1333</v>
      </c>
      <c r="H40" s="425" t="s">
        <v>1258</v>
      </c>
      <c r="I40" s="425" t="s">
        <v>1244</v>
      </c>
      <c r="J40" s="427">
        <v>164.67</v>
      </c>
      <c r="K40" s="425" t="s">
        <v>1335</v>
      </c>
      <c r="L40" s="425" t="s">
        <v>1414</v>
      </c>
      <c r="M40" s="425">
        <v>435</v>
      </c>
    </row>
    <row r="41" spans="1:13" outlineLevel="2" x14ac:dyDescent="0.2">
      <c r="A41" s="425" t="s">
        <v>1309</v>
      </c>
      <c r="B41" s="425" t="s">
        <v>1343</v>
      </c>
      <c r="C41" s="426">
        <v>42643</v>
      </c>
      <c r="D41" s="426">
        <v>42650</v>
      </c>
      <c r="E41" s="425" t="s">
        <v>1337</v>
      </c>
      <c r="F41" s="425" t="s">
        <v>1332</v>
      </c>
      <c r="G41" s="425" t="s">
        <v>1333</v>
      </c>
      <c r="H41" s="425" t="s">
        <v>1260</v>
      </c>
      <c r="I41" s="425" t="s">
        <v>1245</v>
      </c>
      <c r="J41" s="427">
        <v>171.09</v>
      </c>
      <c r="K41" s="425" t="s">
        <v>1335</v>
      </c>
      <c r="L41" s="425" t="s">
        <v>1415</v>
      </c>
      <c r="M41" s="425">
        <v>425</v>
      </c>
    </row>
    <row r="42" spans="1:13" outlineLevel="2" x14ac:dyDescent="0.2">
      <c r="A42" s="425" t="s">
        <v>1294</v>
      </c>
      <c r="B42" s="425" t="s">
        <v>1398</v>
      </c>
      <c r="C42" s="426">
        <v>42766</v>
      </c>
      <c r="D42" s="426">
        <v>42772</v>
      </c>
      <c r="E42" s="425" t="s">
        <v>1337</v>
      </c>
      <c r="F42" s="425" t="s">
        <v>1332</v>
      </c>
      <c r="G42" s="425" t="s">
        <v>1333</v>
      </c>
      <c r="H42" s="425" t="s">
        <v>1268</v>
      </c>
      <c r="I42" s="425" t="s">
        <v>1242</v>
      </c>
      <c r="J42" s="427">
        <v>174.35</v>
      </c>
      <c r="K42" s="425" t="s">
        <v>1335</v>
      </c>
      <c r="L42" s="425" t="s">
        <v>1416</v>
      </c>
      <c r="M42" s="425">
        <v>437</v>
      </c>
    </row>
    <row r="43" spans="1:13" outlineLevel="2" x14ac:dyDescent="0.2">
      <c r="A43" s="425" t="s">
        <v>1288</v>
      </c>
      <c r="B43" s="425" t="s">
        <v>1398</v>
      </c>
      <c r="C43" s="426">
        <v>42582</v>
      </c>
      <c r="D43" s="426">
        <v>42598</v>
      </c>
      <c r="E43" s="425" t="s">
        <v>1337</v>
      </c>
      <c r="F43" s="425" t="s">
        <v>1332</v>
      </c>
      <c r="G43" s="425" t="s">
        <v>1333</v>
      </c>
      <c r="H43" s="425" t="s">
        <v>1256</v>
      </c>
      <c r="I43" s="425" t="s">
        <v>1242</v>
      </c>
      <c r="J43" s="427">
        <v>192.75</v>
      </c>
      <c r="K43" s="425" t="s">
        <v>1335</v>
      </c>
      <c r="L43" s="425" t="s">
        <v>1417</v>
      </c>
      <c r="M43" s="425">
        <v>515</v>
      </c>
    </row>
    <row r="44" spans="1:13" outlineLevel="2" x14ac:dyDescent="0.2">
      <c r="A44" s="425" t="s">
        <v>1318</v>
      </c>
      <c r="B44" s="425" t="s">
        <v>1336</v>
      </c>
      <c r="C44" s="426">
        <v>42825</v>
      </c>
      <c r="D44" s="426">
        <v>42831</v>
      </c>
      <c r="E44" s="425" t="s">
        <v>1337</v>
      </c>
      <c r="F44" s="425" t="s">
        <v>1332</v>
      </c>
      <c r="G44" s="425" t="s">
        <v>1333</v>
      </c>
      <c r="H44" s="425" t="s">
        <v>1272</v>
      </c>
      <c r="I44" s="425" t="s">
        <v>1249</v>
      </c>
      <c r="J44" s="427">
        <v>210.38</v>
      </c>
      <c r="K44" s="425" t="s">
        <v>1335</v>
      </c>
      <c r="L44" s="425" t="s">
        <v>1418</v>
      </c>
      <c r="M44" s="425">
        <v>564</v>
      </c>
    </row>
    <row r="45" spans="1:13" outlineLevel="2" x14ac:dyDescent="0.2">
      <c r="A45" s="425" t="s">
        <v>1292</v>
      </c>
      <c r="B45" s="425" t="s">
        <v>1398</v>
      </c>
      <c r="C45" s="426">
        <v>42704</v>
      </c>
      <c r="D45" s="426">
        <v>42705</v>
      </c>
      <c r="E45" s="425" t="s">
        <v>1337</v>
      </c>
      <c r="F45" s="425" t="s">
        <v>1332</v>
      </c>
      <c r="G45" s="425" t="s">
        <v>1333</v>
      </c>
      <c r="H45" s="425" t="s">
        <v>1264</v>
      </c>
      <c r="I45" s="425" t="s">
        <v>1242</v>
      </c>
      <c r="J45" s="427">
        <v>222.41</v>
      </c>
      <c r="K45" s="425" t="s">
        <v>1335</v>
      </c>
      <c r="L45" s="425" t="s">
        <v>1419</v>
      </c>
      <c r="M45" s="425">
        <v>587</v>
      </c>
    </row>
    <row r="46" spans="1:13" outlineLevel="2" x14ac:dyDescent="0.2">
      <c r="A46" s="425" t="s">
        <v>1295</v>
      </c>
      <c r="B46" s="425" t="s">
        <v>1398</v>
      </c>
      <c r="C46" s="426">
        <v>42794</v>
      </c>
      <c r="D46" s="426">
        <v>42795</v>
      </c>
      <c r="E46" s="425" t="s">
        <v>1337</v>
      </c>
      <c r="F46" s="425" t="s">
        <v>1332</v>
      </c>
      <c r="G46" s="425" t="s">
        <v>1333</v>
      </c>
      <c r="H46" s="425" t="s">
        <v>1270</v>
      </c>
      <c r="I46" s="425" t="s">
        <v>1242</v>
      </c>
      <c r="J46" s="427">
        <v>224.17</v>
      </c>
      <c r="K46" s="425" t="s">
        <v>1335</v>
      </c>
      <c r="L46" s="425" t="s">
        <v>1420</v>
      </c>
      <c r="M46" s="425">
        <v>601</v>
      </c>
    </row>
    <row r="47" spans="1:13" outlineLevel="2" x14ac:dyDescent="0.2">
      <c r="A47" s="425" t="s">
        <v>1303</v>
      </c>
      <c r="B47" s="425" t="s">
        <v>1343</v>
      </c>
      <c r="C47" s="426">
        <v>42735</v>
      </c>
      <c r="D47" s="426">
        <v>42738</v>
      </c>
      <c r="E47" s="425" t="s">
        <v>1337</v>
      </c>
      <c r="F47" s="425" t="s">
        <v>1332</v>
      </c>
      <c r="G47" s="425" t="s">
        <v>1333</v>
      </c>
      <c r="H47" s="425" t="s">
        <v>1266</v>
      </c>
      <c r="I47" s="425" t="s">
        <v>1245</v>
      </c>
      <c r="J47" s="427">
        <v>237.76</v>
      </c>
      <c r="K47" s="425" t="s">
        <v>1335</v>
      </c>
      <c r="L47" s="425" t="s">
        <v>1421</v>
      </c>
      <c r="M47" s="425">
        <v>629</v>
      </c>
    </row>
    <row r="48" spans="1:13" outlineLevel="2" x14ac:dyDescent="0.2">
      <c r="A48" s="425" t="s">
        <v>1289</v>
      </c>
      <c r="B48" s="425" t="s">
        <v>1398</v>
      </c>
      <c r="C48" s="426">
        <v>42583</v>
      </c>
      <c r="D48" s="426">
        <v>42615</v>
      </c>
      <c r="E48" s="425" t="s">
        <v>1337</v>
      </c>
      <c r="F48" s="425" t="s">
        <v>1332</v>
      </c>
      <c r="G48" s="425" t="s">
        <v>1333</v>
      </c>
      <c r="H48" s="425" t="s">
        <v>1258</v>
      </c>
      <c r="I48" s="425" t="s">
        <v>1242</v>
      </c>
      <c r="J48" s="427">
        <v>242.39</v>
      </c>
      <c r="K48" s="425" t="s">
        <v>1335</v>
      </c>
      <c r="L48" s="425" t="s">
        <v>1422</v>
      </c>
      <c r="M48" s="425">
        <v>644</v>
      </c>
    </row>
    <row r="49" spans="1:13" outlineLevel="2" x14ac:dyDescent="0.2">
      <c r="A49" s="425" t="s">
        <v>1291</v>
      </c>
      <c r="B49" s="425" t="s">
        <v>1398</v>
      </c>
      <c r="C49" s="426">
        <v>42674</v>
      </c>
      <c r="D49" s="426">
        <v>42677</v>
      </c>
      <c r="E49" s="425" t="s">
        <v>1337</v>
      </c>
      <c r="F49" s="425" t="s">
        <v>1332</v>
      </c>
      <c r="G49" s="425" t="s">
        <v>1333</v>
      </c>
      <c r="H49" s="425" t="s">
        <v>1262</v>
      </c>
      <c r="I49" s="425" t="s">
        <v>1242</v>
      </c>
      <c r="J49" s="427">
        <v>244.12</v>
      </c>
      <c r="K49" s="425" t="s">
        <v>1335</v>
      </c>
      <c r="L49" s="425" t="s">
        <v>1423</v>
      </c>
      <c r="M49" s="425">
        <v>651</v>
      </c>
    </row>
    <row r="50" spans="1:13" outlineLevel="2" x14ac:dyDescent="0.2">
      <c r="A50" s="425" t="s">
        <v>1290</v>
      </c>
      <c r="B50" s="425" t="s">
        <v>1398</v>
      </c>
      <c r="C50" s="426">
        <v>42643</v>
      </c>
      <c r="D50" s="426">
        <v>42650</v>
      </c>
      <c r="E50" s="425" t="s">
        <v>1337</v>
      </c>
      <c r="F50" s="425" t="s">
        <v>1332</v>
      </c>
      <c r="G50" s="425" t="s">
        <v>1333</v>
      </c>
      <c r="H50" s="425" t="s">
        <v>1260</v>
      </c>
      <c r="I50" s="425" t="s">
        <v>1242</v>
      </c>
      <c r="J50" s="427">
        <v>245.79</v>
      </c>
      <c r="K50" s="425" t="s">
        <v>1335</v>
      </c>
      <c r="L50" s="425" t="s">
        <v>1424</v>
      </c>
      <c r="M50" s="425">
        <v>615</v>
      </c>
    </row>
    <row r="51" spans="1:13" outlineLevel="2" x14ac:dyDescent="0.2">
      <c r="A51" s="425" t="s">
        <v>1304</v>
      </c>
      <c r="B51" s="425" t="s">
        <v>1343</v>
      </c>
      <c r="C51" s="426">
        <v>42766</v>
      </c>
      <c r="D51" s="426">
        <v>42772</v>
      </c>
      <c r="E51" s="425" t="s">
        <v>1337</v>
      </c>
      <c r="F51" s="425" t="s">
        <v>1332</v>
      </c>
      <c r="G51" s="425" t="s">
        <v>1333</v>
      </c>
      <c r="H51" s="425" t="s">
        <v>1268</v>
      </c>
      <c r="I51" s="425" t="s">
        <v>1245</v>
      </c>
      <c r="J51" s="427">
        <v>251.32</v>
      </c>
      <c r="K51" s="425" t="s">
        <v>1335</v>
      </c>
      <c r="L51" s="425" t="s">
        <v>1425</v>
      </c>
      <c r="M51" s="425">
        <v>658</v>
      </c>
    </row>
    <row r="52" spans="1:13" outlineLevel="2" x14ac:dyDescent="0.2">
      <c r="A52" s="425" t="s">
        <v>1298</v>
      </c>
      <c r="B52" s="425" t="s">
        <v>1398</v>
      </c>
      <c r="C52" s="426">
        <v>42855</v>
      </c>
      <c r="D52" s="426">
        <v>42858</v>
      </c>
      <c r="E52" s="425" t="s">
        <v>1337</v>
      </c>
      <c r="F52" s="425" t="s">
        <v>1332</v>
      </c>
      <c r="G52" s="425" t="s">
        <v>1333</v>
      </c>
      <c r="H52" s="425" t="s">
        <v>1274</v>
      </c>
      <c r="I52" s="425" t="s">
        <v>1242</v>
      </c>
      <c r="J52" s="427">
        <v>259.98</v>
      </c>
      <c r="K52" s="425" t="s">
        <v>1335</v>
      </c>
      <c r="L52" s="425" t="s">
        <v>1426</v>
      </c>
      <c r="M52" s="425">
        <v>697</v>
      </c>
    </row>
    <row r="53" spans="1:13" outlineLevel="2" x14ac:dyDescent="0.2">
      <c r="A53" s="425" t="s">
        <v>1293</v>
      </c>
      <c r="B53" s="425" t="s">
        <v>1398</v>
      </c>
      <c r="C53" s="426">
        <v>42735</v>
      </c>
      <c r="D53" s="426">
        <v>42738</v>
      </c>
      <c r="E53" s="425" t="s">
        <v>1337</v>
      </c>
      <c r="F53" s="425" t="s">
        <v>1332</v>
      </c>
      <c r="G53" s="425" t="s">
        <v>1333</v>
      </c>
      <c r="H53" s="425" t="s">
        <v>1266</v>
      </c>
      <c r="I53" s="425" t="s">
        <v>1242</v>
      </c>
      <c r="J53" s="427">
        <v>264.58</v>
      </c>
      <c r="K53" s="425" t="s">
        <v>1335</v>
      </c>
      <c r="L53" s="425" t="s">
        <v>1427</v>
      </c>
      <c r="M53" s="425">
        <v>703</v>
      </c>
    </row>
    <row r="54" spans="1:13" outlineLevel="2" x14ac:dyDescent="0.2">
      <c r="A54" s="425" t="s">
        <v>1296</v>
      </c>
      <c r="B54" s="425" t="s">
        <v>1398</v>
      </c>
      <c r="C54" s="426">
        <v>42825</v>
      </c>
      <c r="D54" s="426">
        <v>42831</v>
      </c>
      <c r="E54" s="425" t="s">
        <v>1337</v>
      </c>
      <c r="F54" s="425" t="s">
        <v>1332</v>
      </c>
      <c r="G54" s="425" t="s">
        <v>1333</v>
      </c>
      <c r="H54" s="425" t="s">
        <v>1272</v>
      </c>
      <c r="I54" s="425" t="s">
        <v>1242</v>
      </c>
      <c r="J54" s="427">
        <v>269.68</v>
      </c>
      <c r="K54" s="425" t="s">
        <v>1335</v>
      </c>
      <c r="L54" s="425" t="s">
        <v>1428</v>
      </c>
      <c r="M54" s="425">
        <v>723</v>
      </c>
    </row>
    <row r="55" spans="1:13" outlineLevel="2" x14ac:dyDescent="0.2">
      <c r="A55" s="425" t="s">
        <v>1297</v>
      </c>
      <c r="B55" s="425" t="s">
        <v>1398</v>
      </c>
      <c r="C55" s="426">
        <v>42886</v>
      </c>
      <c r="D55" s="426">
        <v>42888</v>
      </c>
      <c r="E55" s="425" t="s">
        <v>1337</v>
      </c>
      <c r="F55" s="425" t="s">
        <v>1332</v>
      </c>
      <c r="G55" s="425" t="s">
        <v>1333</v>
      </c>
      <c r="H55" s="425" t="s">
        <v>1276</v>
      </c>
      <c r="I55" s="425" t="s">
        <v>1242</v>
      </c>
      <c r="J55" s="427">
        <v>275.27999999999997</v>
      </c>
      <c r="K55" s="425" t="s">
        <v>1335</v>
      </c>
      <c r="L55" s="425" t="s">
        <v>1429</v>
      </c>
      <c r="M55" s="425">
        <v>738</v>
      </c>
    </row>
    <row r="56" spans="1:13" outlineLevel="2" x14ac:dyDescent="0.2">
      <c r="A56" s="425" t="s">
        <v>1273</v>
      </c>
      <c r="B56" s="425" t="s">
        <v>1331</v>
      </c>
      <c r="C56" s="426">
        <v>42855</v>
      </c>
      <c r="D56" s="426">
        <v>42858</v>
      </c>
      <c r="E56" s="425" t="s">
        <v>1337</v>
      </c>
      <c r="F56" s="425" t="s">
        <v>1332</v>
      </c>
      <c r="G56" s="425" t="s">
        <v>1333</v>
      </c>
      <c r="H56" s="425" t="s">
        <v>1274</v>
      </c>
      <c r="I56" s="425" t="s">
        <v>1239</v>
      </c>
      <c r="J56" s="427">
        <v>2961.5</v>
      </c>
      <c r="K56" s="425" t="s">
        <v>1335</v>
      </c>
      <c r="L56" s="425" t="s">
        <v>1453</v>
      </c>
      <c r="M56" s="425">
        <v>3224</v>
      </c>
    </row>
    <row r="57" spans="1:13" outlineLevel="2" x14ac:dyDescent="0.2">
      <c r="A57" s="425" t="s">
        <v>1275</v>
      </c>
      <c r="B57" s="425" t="s">
        <v>1331</v>
      </c>
      <c r="C57" s="426">
        <v>42886</v>
      </c>
      <c r="D57" s="426">
        <v>42888</v>
      </c>
      <c r="E57" s="425" t="s">
        <v>1337</v>
      </c>
      <c r="F57" s="425" t="s">
        <v>1332</v>
      </c>
      <c r="G57" s="425" t="s">
        <v>1333</v>
      </c>
      <c r="H57" s="425" t="s">
        <v>1276</v>
      </c>
      <c r="I57" s="425" t="s">
        <v>1239</v>
      </c>
      <c r="J57" s="427">
        <v>3208.72</v>
      </c>
      <c r="K57" s="425" t="s">
        <v>1335</v>
      </c>
      <c r="L57" s="425" t="s">
        <v>1454</v>
      </c>
      <c r="M57" s="425">
        <v>3085</v>
      </c>
    </row>
    <row r="58" spans="1:13" outlineLevel="2" x14ac:dyDescent="0.2">
      <c r="A58" s="425" t="s">
        <v>1271</v>
      </c>
      <c r="B58" s="425" t="s">
        <v>1331</v>
      </c>
      <c r="C58" s="426">
        <v>42825</v>
      </c>
      <c r="D58" s="426">
        <v>42831</v>
      </c>
      <c r="E58" s="425" t="s">
        <v>1337</v>
      </c>
      <c r="F58" s="425" t="s">
        <v>1332</v>
      </c>
      <c r="G58" s="425" t="s">
        <v>1333</v>
      </c>
      <c r="H58" s="425" t="s">
        <v>1272</v>
      </c>
      <c r="I58" s="425" t="s">
        <v>1239</v>
      </c>
      <c r="J58" s="427">
        <v>3431.53</v>
      </c>
      <c r="K58" s="425" t="s">
        <v>1335</v>
      </c>
      <c r="L58" s="425" t="s">
        <v>1455</v>
      </c>
      <c r="M58" s="425">
        <v>4127</v>
      </c>
    </row>
    <row r="59" spans="1:13" outlineLevel="2" x14ac:dyDescent="0.2">
      <c r="A59" s="425" t="s">
        <v>1269</v>
      </c>
      <c r="B59" s="425" t="s">
        <v>1331</v>
      </c>
      <c r="C59" s="426">
        <v>42794</v>
      </c>
      <c r="D59" s="426">
        <v>42795</v>
      </c>
      <c r="E59" s="425" t="s">
        <v>1337</v>
      </c>
      <c r="F59" s="425" t="s">
        <v>1332</v>
      </c>
      <c r="G59" s="425" t="s">
        <v>1333</v>
      </c>
      <c r="H59" s="425" t="s">
        <v>1270</v>
      </c>
      <c r="I59" s="425" t="s">
        <v>1239</v>
      </c>
      <c r="J59" s="427">
        <v>3645.05</v>
      </c>
      <c r="K59" s="425" t="s">
        <v>1335</v>
      </c>
      <c r="L59" s="425" t="s">
        <v>1456</v>
      </c>
      <c r="M59" s="425">
        <v>4186</v>
      </c>
    </row>
    <row r="60" spans="1:13" outlineLevel="2" x14ac:dyDescent="0.2">
      <c r="A60" s="425" t="s">
        <v>1267</v>
      </c>
      <c r="B60" s="425" t="s">
        <v>1331</v>
      </c>
      <c r="C60" s="426">
        <v>42766</v>
      </c>
      <c r="D60" s="426">
        <v>42772</v>
      </c>
      <c r="E60" s="425" t="s">
        <v>1337</v>
      </c>
      <c r="F60" s="425" t="s">
        <v>1332</v>
      </c>
      <c r="G60" s="425" t="s">
        <v>1333</v>
      </c>
      <c r="H60" s="425" t="s">
        <v>1268</v>
      </c>
      <c r="I60" s="425" t="s">
        <v>1239</v>
      </c>
      <c r="J60" s="427">
        <v>3792.94</v>
      </c>
      <c r="K60" s="425" t="s">
        <v>1335</v>
      </c>
      <c r="L60" s="425" t="s">
        <v>1457</v>
      </c>
      <c r="M60" s="425">
        <v>4247</v>
      </c>
    </row>
    <row r="61" spans="1:13" outlineLevel="2" x14ac:dyDescent="0.2">
      <c r="A61" s="425" t="s">
        <v>1259</v>
      </c>
      <c r="B61" s="425" t="s">
        <v>1331</v>
      </c>
      <c r="C61" s="426">
        <v>42643</v>
      </c>
      <c r="D61" s="426">
        <v>42650</v>
      </c>
      <c r="E61" s="425" t="s">
        <v>1337</v>
      </c>
      <c r="F61" s="425" t="s">
        <v>1332</v>
      </c>
      <c r="G61" s="425" t="s">
        <v>1333</v>
      </c>
      <c r="H61" s="425" t="s">
        <v>1260</v>
      </c>
      <c r="I61" s="425" t="s">
        <v>1239</v>
      </c>
      <c r="J61" s="427">
        <v>3845.49</v>
      </c>
      <c r="K61" s="425" t="s">
        <v>1335</v>
      </c>
      <c r="L61" s="425" t="s">
        <v>1458</v>
      </c>
      <c r="M61" s="425">
        <v>5334</v>
      </c>
    </row>
    <row r="62" spans="1:13" outlineLevel="2" x14ac:dyDescent="0.2">
      <c r="A62" s="425" t="s">
        <v>1257</v>
      </c>
      <c r="B62" s="425" t="s">
        <v>1331</v>
      </c>
      <c r="C62" s="426">
        <v>42583</v>
      </c>
      <c r="D62" s="426">
        <v>42615</v>
      </c>
      <c r="E62" s="425" t="s">
        <v>1337</v>
      </c>
      <c r="F62" s="425" t="s">
        <v>1332</v>
      </c>
      <c r="G62" s="425" t="s">
        <v>1333</v>
      </c>
      <c r="H62" s="425" t="s">
        <v>1258</v>
      </c>
      <c r="I62" s="425" t="s">
        <v>1239</v>
      </c>
      <c r="J62" s="427">
        <v>4114.29</v>
      </c>
      <c r="K62" s="425" t="s">
        <v>1335</v>
      </c>
      <c r="L62" s="425" t="s">
        <v>1459</v>
      </c>
      <c r="M62" s="425">
        <v>5876</v>
      </c>
    </row>
    <row r="63" spans="1:13" outlineLevel="2" x14ac:dyDescent="0.2">
      <c r="A63" s="425" t="s">
        <v>1255</v>
      </c>
      <c r="B63" s="425" t="s">
        <v>1331</v>
      </c>
      <c r="C63" s="426">
        <v>42582</v>
      </c>
      <c r="D63" s="426">
        <v>42598</v>
      </c>
      <c r="E63" s="425" t="s">
        <v>1337</v>
      </c>
      <c r="F63" s="425" t="s">
        <v>1332</v>
      </c>
      <c r="G63" s="425" t="s">
        <v>1333</v>
      </c>
      <c r="H63" s="425" t="s">
        <v>1256</v>
      </c>
      <c r="I63" s="425" t="s">
        <v>1239</v>
      </c>
      <c r="J63" s="427">
        <v>4629.09</v>
      </c>
      <c r="K63" s="425" t="s">
        <v>1335</v>
      </c>
      <c r="L63" s="425" t="s">
        <v>1460</v>
      </c>
      <c r="M63" s="425">
        <v>6122</v>
      </c>
    </row>
    <row r="64" spans="1:13" outlineLevel="2" x14ac:dyDescent="0.2">
      <c r="A64" s="425" t="s">
        <v>1263</v>
      </c>
      <c r="B64" s="425" t="s">
        <v>1331</v>
      </c>
      <c r="C64" s="426">
        <v>42704</v>
      </c>
      <c r="D64" s="426">
        <v>42705</v>
      </c>
      <c r="E64" s="425" t="s">
        <v>1337</v>
      </c>
      <c r="F64" s="425" t="s">
        <v>1332</v>
      </c>
      <c r="G64" s="425" t="s">
        <v>1333</v>
      </c>
      <c r="H64" s="425" t="s">
        <v>1264</v>
      </c>
      <c r="I64" s="425" t="s">
        <v>1239</v>
      </c>
      <c r="J64" s="427">
        <v>5274</v>
      </c>
      <c r="K64" s="425" t="s">
        <v>1335</v>
      </c>
      <c r="L64" s="425" t="s">
        <v>1461</v>
      </c>
      <c r="M64" s="425">
        <v>5385</v>
      </c>
    </row>
    <row r="65" spans="1:13" outlineLevel="2" x14ac:dyDescent="0.2">
      <c r="A65" s="425" t="s">
        <v>1265</v>
      </c>
      <c r="B65" s="425" t="s">
        <v>1331</v>
      </c>
      <c r="C65" s="426">
        <v>42735</v>
      </c>
      <c r="D65" s="426">
        <v>42738</v>
      </c>
      <c r="E65" s="425" t="s">
        <v>1337</v>
      </c>
      <c r="F65" s="425" t="s">
        <v>1332</v>
      </c>
      <c r="G65" s="425" t="s">
        <v>1333</v>
      </c>
      <c r="H65" s="425" t="s">
        <v>1266</v>
      </c>
      <c r="I65" s="425" t="s">
        <v>1239</v>
      </c>
      <c r="J65" s="427">
        <v>5702.53</v>
      </c>
      <c r="K65" s="425" t="s">
        <v>1335</v>
      </c>
      <c r="L65" s="425" t="s">
        <v>1462</v>
      </c>
      <c r="M65" s="425">
        <v>6632</v>
      </c>
    </row>
    <row r="66" spans="1:13" outlineLevel="2" x14ac:dyDescent="0.2">
      <c r="A66" s="425" t="s">
        <v>1261</v>
      </c>
      <c r="B66" s="425" t="s">
        <v>1331</v>
      </c>
      <c r="C66" s="426">
        <v>42674</v>
      </c>
      <c r="D66" s="426">
        <v>42677</v>
      </c>
      <c r="E66" s="425" t="s">
        <v>1337</v>
      </c>
      <c r="F66" s="425" t="s">
        <v>1332</v>
      </c>
      <c r="G66" s="425" t="s">
        <v>1333</v>
      </c>
      <c r="H66" s="425" t="s">
        <v>1262</v>
      </c>
      <c r="I66" s="425" t="s">
        <v>1239</v>
      </c>
      <c r="J66" s="427">
        <v>6462.36</v>
      </c>
      <c r="K66" s="425" t="s">
        <v>1335</v>
      </c>
      <c r="L66" s="425" t="s">
        <v>1463</v>
      </c>
      <c r="M66" s="425">
        <v>7144</v>
      </c>
    </row>
    <row r="67" spans="1:13" outlineLevel="1" x14ac:dyDescent="0.2">
      <c r="A67" s="425"/>
      <c r="B67" s="425"/>
      <c r="C67" s="426"/>
      <c r="D67" s="426"/>
      <c r="E67" s="434" t="s">
        <v>1464</v>
      </c>
      <c r="F67" s="425"/>
      <c r="G67" s="425"/>
      <c r="H67" s="425"/>
      <c r="I67" s="425"/>
      <c r="J67" s="427">
        <f>SUBTOTAL(9,J12:J66)</f>
        <v>53362.3</v>
      </c>
      <c r="K67" s="425"/>
      <c r="L67" s="425"/>
      <c r="M67" s="425">
        <f>SUBTOTAL(9,M12:M66)</f>
        <v>71569</v>
      </c>
    </row>
    <row r="68" spans="1:13" outlineLevel="2" x14ac:dyDescent="0.2">
      <c r="A68" s="425" t="s">
        <v>1255</v>
      </c>
      <c r="B68" s="425" t="s">
        <v>1331</v>
      </c>
      <c r="C68" s="426">
        <v>42582</v>
      </c>
      <c r="D68" s="426">
        <v>42598</v>
      </c>
      <c r="E68" s="425" t="s">
        <v>1430</v>
      </c>
      <c r="F68" s="425" t="s">
        <v>1332</v>
      </c>
      <c r="G68" s="425" t="s">
        <v>1333</v>
      </c>
      <c r="H68" s="425" t="s">
        <v>1256</v>
      </c>
      <c r="I68" s="425" t="s">
        <v>1239</v>
      </c>
      <c r="J68" s="427">
        <v>328.5</v>
      </c>
      <c r="K68" s="425" t="s">
        <v>1335</v>
      </c>
      <c r="L68" s="425" t="s">
        <v>1431</v>
      </c>
      <c r="M68" s="425"/>
    </row>
    <row r="69" spans="1:13" outlineLevel="2" x14ac:dyDescent="0.2">
      <c r="A69" s="425" t="s">
        <v>1257</v>
      </c>
      <c r="B69" s="425" t="s">
        <v>1331</v>
      </c>
      <c r="C69" s="426">
        <v>42583</v>
      </c>
      <c r="D69" s="426">
        <v>42615</v>
      </c>
      <c r="E69" s="425" t="s">
        <v>1430</v>
      </c>
      <c r="F69" s="425" t="s">
        <v>1332</v>
      </c>
      <c r="G69" s="425" t="s">
        <v>1333</v>
      </c>
      <c r="H69" s="425" t="s">
        <v>1258</v>
      </c>
      <c r="I69" s="425" t="s">
        <v>1239</v>
      </c>
      <c r="J69" s="427">
        <v>328.5</v>
      </c>
      <c r="K69" s="425" t="s">
        <v>1335</v>
      </c>
      <c r="L69" s="425" t="s">
        <v>1432</v>
      </c>
      <c r="M69" s="425"/>
    </row>
    <row r="70" spans="1:13" outlineLevel="2" x14ac:dyDescent="0.2">
      <c r="A70" s="425" t="s">
        <v>1259</v>
      </c>
      <c r="B70" s="425" t="s">
        <v>1331</v>
      </c>
      <c r="C70" s="426">
        <v>42643</v>
      </c>
      <c r="D70" s="426">
        <v>42650</v>
      </c>
      <c r="E70" s="425" t="s">
        <v>1430</v>
      </c>
      <c r="F70" s="425" t="s">
        <v>1332</v>
      </c>
      <c r="G70" s="425" t="s">
        <v>1333</v>
      </c>
      <c r="H70" s="425" t="s">
        <v>1260</v>
      </c>
      <c r="I70" s="425" t="s">
        <v>1239</v>
      </c>
      <c r="J70" s="427">
        <v>328.5</v>
      </c>
      <c r="K70" s="425" t="s">
        <v>1335</v>
      </c>
      <c r="L70" s="425" t="s">
        <v>1433</v>
      </c>
      <c r="M70" s="425"/>
    </row>
    <row r="71" spans="1:13" outlineLevel="2" x14ac:dyDescent="0.2">
      <c r="A71" s="425" t="s">
        <v>1261</v>
      </c>
      <c r="B71" s="425" t="s">
        <v>1331</v>
      </c>
      <c r="C71" s="426">
        <v>42674</v>
      </c>
      <c r="D71" s="426">
        <v>42677</v>
      </c>
      <c r="E71" s="425" t="s">
        <v>1430</v>
      </c>
      <c r="F71" s="425" t="s">
        <v>1332</v>
      </c>
      <c r="G71" s="425" t="s">
        <v>1333</v>
      </c>
      <c r="H71" s="425" t="s">
        <v>1262</v>
      </c>
      <c r="I71" s="425" t="s">
        <v>1239</v>
      </c>
      <c r="J71" s="427">
        <v>328.5</v>
      </c>
      <c r="K71" s="425" t="s">
        <v>1335</v>
      </c>
      <c r="L71" s="425" t="s">
        <v>1434</v>
      </c>
      <c r="M71" s="425"/>
    </row>
    <row r="72" spans="1:13" outlineLevel="2" x14ac:dyDescent="0.2">
      <c r="A72" s="425" t="s">
        <v>1263</v>
      </c>
      <c r="B72" s="425" t="s">
        <v>1331</v>
      </c>
      <c r="C72" s="426">
        <v>42704</v>
      </c>
      <c r="D72" s="426">
        <v>42705</v>
      </c>
      <c r="E72" s="425" t="s">
        <v>1430</v>
      </c>
      <c r="F72" s="425" t="s">
        <v>1332</v>
      </c>
      <c r="G72" s="425" t="s">
        <v>1333</v>
      </c>
      <c r="H72" s="425" t="s">
        <v>1264</v>
      </c>
      <c r="I72" s="425" t="s">
        <v>1239</v>
      </c>
      <c r="J72" s="427">
        <v>328.5</v>
      </c>
      <c r="K72" s="425" t="s">
        <v>1335</v>
      </c>
      <c r="L72" s="425" t="s">
        <v>1435</v>
      </c>
      <c r="M72" s="425"/>
    </row>
    <row r="73" spans="1:13" outlineLevel="2" x14ac:dyDescent="0.2">
      <c r="A73" s="425" t="s">
        <v>1265</v>
      </c>
      <c r="B73" s="425" t="s">
        <v>1331</v>
      </c>
      <c r="C73" s="426">
        <v>42735</v>
      </c>
      <c r="D73" s="426">
        <v>42738</v>
      </c>
      <c r="E73" s="425" t="s">
        <v>1430</v>
      </c>
      <c r="F73" s="425" t="s">
        <v>1332</v>
      </c>
      <c r="G73" s="425" t="s">
        <v>1333</v>
      </c>
      <c r="H73" s="425" t="s">
        <v>1266</v>
      </c>
      <c r="I73" s="425" t="s">
        <v>1239</v>
      </c>
      <c r="J73" s="427">
        <v>328.5</v>
      </c>
      <c r="K73" s="425" t="s">
        <v>1335</v>
      </c>
      <c r="L73" s="425" t="s">
        <v>1436</v>
      </c>
      <c r="M73" s="425"/>
    </row>
    <row r="74" spans="1:13" outlineLevel="2" x14ac:dyDescent="0.2">
      <c r="A74" s="425" t="s">
        <v>1267</v>
      </c>
      <c r="B74" s="425" t="s">
        <v>1331</v>
      </c>
      <c r="C74" s="426">
        <v>42766</v>
      </c>
      <c r="D74" s="426">
        <v>42772</v>
      </c>
      <c r="E74" s="425" t="s">
        <v>1430</v>
      </c>
      <c r="F74" s="425" t="s">
        <v>1332</v>
      </c>
      <c r="G74" s="425" t="s">
        <v>1333</v>
      </c>
      <c r="H74" s="425" t="s">
        <v>1268</v>
      </c>
      <c r="I74" s="425" t="s">
        <v>1239</v>
      </c>
      <c r="J74" s="427">
        <v>328.5</v>
      </c>
      <c r="K74" s="425" t="s">
        <v>1335</v>
      </c>
      <c r="L74" s="425" t="s">
        <v>1437</v>
      </c>
      <c r="M74" s="425"/>
    </row>
    <row r="75" spans="1:13" outlineLevel="2" x14ac:dyDescent="0.2">
      <c r="A75" s="425" t="s">
        <v>1269</v>
      </c>
      <c r="B75" s="425" t="s">
        <v>1331</v>
      </c>
      <c r="C75" s="426">
        <v>42794</v>
      </c>
      <c r="D75" s="426">
        <v>42795</v>
      </c>
      <c r="E75" s="425" t="s">
        <v>1430</v>
      </c>
      <c r="F75" s="425" t="s">
        <v>1332</v>
      </c>
      <c r="G75" s="425" t="s">
        <v>1333</v>
      </c>
      <c r="H75" s="425" t="s">
        <v>1270</v>
      </c>
      <c r="I75" s="425" t="s">
        <v>1239</v>
      </c>
      <c r="J75" s="427">
        <v>328.5</v>
      </c>
      <c r="K75" s="425" t="s">
        <v>1335</v>
      </c>
      <c r="L75" s="425" t="s">
        <v>1438</v>
      </c>
      <c r="M75" s="425"/>
    </row>
    <row r="76" spans="1:13" outlineLevel="2" x14ac:dyDescent="0.2">
      <c r="A76" s="425" t="s">
        <v>1271</v>
      </c>
      <c r="B76" s="425" t="s">
        <v>1331</v>
      </c>
      <c r="C76" s="426">
        <v>42825</v>
      </c>
      <c r="D76" s="426">
        <v>42831</v>
      </c>
      <c r="E76" s="425" t="s">
        <v>1430</v>
      </c>
      <c r="F76" s="425" t="s">
        <v>1332</v>
      </c>
      <c r="G76" s="425" t="s">
        <v>1333</v>
      </c>
      <c r="H76" s="425" t="s">
        <v>1272</v>
      </c>
      <c r="I76" s="425" t="s">
        <v>1239</v>
      </c>
      <c r="J76" s="427">
        <v>328.5</v>
      </c>
      <c r="K76" s="425" t="s">
        <v>1335</v>
      </c>
      <c r="L76" s="425" t="s">
        <v>1439</v>
      </c>
      <c r="M76" s="425"/>
    </row>
    <row r="77" spans="1:13" outlineLevel="2" x14ac:dyDescent="0.2">
      <c r="A77" s="425" t="s">
        <v>1273</v>
      </c>
      <c r="B77" s="425" t="s">
        <v>1331</v>
      </c>
      <c r="C77" s="426">
        <v>42855</v>
      </c>
      <c r="D77" s="426">
        <v>42858</v>
      </c>
      <c r="E77" s="425" t="s">
        <v>1430</v>
      </c>
      <c r="F77" s="425" t="s">
        <v>1332</v>
      </c>
      <c r="G77" s="425" t="s">
        <v>1333</v>
      </c>
      <c r="H77" s="425" t="s">
        <v>1274</v>
      </c>
      <c r="I77" s="425" t="s">
        <v>1239</v>
      </c>
      <c r="J77" s="427">
        <v>328.5</v>
      </c>
      <c r="K77" s="425" t="s">
        <v>1335</v>
      </c>
      <c r="L77" s="425" t="s">
        <v>1440</v>
      </c>
      <c r="M77" s="425"/>
    </row>
    <row r="78" spans="1:13" outlineLevel="2" x14ac:dyDescent="0.2">
      <c r="A78" s="425" t="s">
        <v>1275</v>
      </c>
      <c r="B78" s="425" t="s">
        <v>1331</v>
      </c>
      <c r="C78" s="426">
        <v>42886</v>
      </c>
      <c r="D78" s="426">
        <v>42888</v>
      </c>
      <c r="E78" s="425" t="s">
        <v>1430</v>
      </c>
      <c r="F78" s="425" t="s">
        <v>1332</v>
      </c>
      <c r="G78" s="425" t="s">
        <v>1333</v>
      </c>
      <c r="H78" s="425" t="s">
        <v>1276</v>
      </c>
      <c r="I78" s="425" t="s">
        <v>1239</v>
      </c>
      <c r="J78" s="427">
        <v>328.5</v>
      </c>
      <c r="K78" s="425" t="s">
        <v>1335</v>
      </c>
      <c r="L78" s="425" t="s">
        <v>1441</v>
      </c>
      <c r="M78" s="425"/>
    </row>
    <row r="79" spans="1:13" outlineLevel="1" x14ac:dyDescent="0.2">
      <c r="A79" s="425"/>
      <c r="B79" s="425"/>
      <c r="C79" s="426"/>
      <c r="D79" s="426"/>
      <c r="E79" s="434" t="s">
        <v>1465</v>
      </c>
      <c r="F79" s="425"/>
      <c r="G79" s="425"/>
      <c r="H79" s="425"/>
      <c r="I79" s="425"/>
      <c r="J79" s="427">
        <f>SUBTOTAL(9,J68:J78)</f>
        <v>3613.5</v>
      </c>
      <c r="K79" s="425"/>
      <c r="L79" s="425"/>
      <c r="M79" s="425">
        <f>SUBTOTAL(9,M68:M78)</f>
        <v>0</v>
      </c>
    </row>
    <row r="80" spans="1:13" outlineLevel="2" x14ac:dyDescent="0.2">
      <c r="A80" s="425" t="s">
        <v>1267</v>
      </c>
      <c r="B80" s="425" t="s">
        <v>1331</v>
      </c>
      <c r="C80" s="426">
        <v>42766</v>
      </c>
      <c r="D80" s="426">
        <v>42772</v>
      </c>
      <c r="E80" s="425" t="s">
        <v>1228</v>
      </c>
      <c r="F80" s="425" t="s">
        <v>1332</v>
      </c>
      <c r="G80" s="425" t="s">
        <v>1333</v>
      </c>
      <c r="H80" s="425" t="s">
        <v>1268</v>
      </c>
      <c r="I80" s="425" t="s">
        <v>1239</v>
      </c>
      <c r="J80" s="427">
        <v>4.0199999999999996</v>
      </c>
      <c r="K80" s="425" t="s">
        <v>1335</v>
      </c>
      <c r="L80" s="425" t="s">
        <v>1334</v>
      </c>
      <c r="M80" s="425">
        <v>1</v>
      </c>
    </row>
    <row r="81" spans="1:13" outlineLevel="1" x14ac:dyDescent="0.2">
      <c r="A81" s="425"/>
      <c r="B81" s="425"/>
      <c r="C81" s="426"/>
      <c r="D81" s="426"/>
      <c r="E81" s="434" t="s">
        <v>1466</v>
      </c>
      <c r="F81" s="425"/>
      <c r="G81" s="425"/>
      <c r="H81" s="425"/>
      <c r="I81" s="425"/>
      <c r="J81" s="427">
        <f>SUBTOTAL(9,J80:J80)</f>
        <v>4.0199999999999996</v>
      </c>
      <c r="K81" s="425"/>
      <c r="L81" s="425"/>
      <c r="M81" s="425">
        <f>SUBTOTAL(9,M80:M80)</f>
        <v>1</v>
      </c>
    </row>
    <row r="82" spans="1:13" outlineLevel="2" x14ac:dyDescent="0.2">
      <c r="A82" s="425" t="s">
        <v>1277</v>
      </c>
      <c r="B82" s="425" t="s">
        <v>1339</v>
      </c>
      <c r="C82" s="426">
        <v>42582</v>
      </c>
      <c r="D82" s="426">
        <v>42598</v>
      </c>
      <c r="E82" s="425" t="s">
        <v>1341</v>
      </c>
      <c r="F82" s="425" t="s">
        <v>1332</v>
      </c>
      <c r="G82" s="425" t="s">
        <v>1333</v>
      </c>
      <c r="H82" s="425" t="s">
        <v>1256</v>
      </c>
      <c r="I82" s="425" t="s">
        <v>1244</v>
      </c>
      <c r="J82" s="427">
        <v>57.89</v>
      </c>
      <c r="K82" s="425" t="s">
        <v>1335</v>
      </c>
      <c r="L82" s="425" t="s">
        <v>1342</v>
      </c>
      <c r="M82" s="425"/>
    </row>
    <row r="83" spans="1:13" outlineLevel="2" x14ac:dyDescent="0.2">
      <c r="A83" s="425" t="s">
        <v>1299</v>
      </c>
      <c r="B83" s="425" t="s">
        <v>1343</v>
      </c>
      <c r="C83" s="426">
        <v>42582</v>
      </c>
      <c r="D83" s="426">
        <v>42598</v>
      </c>
      <c r="E83" s="425" t="s">
        <v>1341</v>
      </c>
      <c r="F83" s="425" t="s">
        <v>1332</v>
      </c>
      <c r="G83" s="425" t="s">
        <v>1333</v>
      </c>
      <c r="H83" s="425" t="s">
        <v>1256</v>
      </c>
      <c r="I83" s="425" t="s">
        <v>1245</v>
      </c>
      <c r="J83" s="427">
        <v>57.89</v>
      </c>
      <c r="K83" s="425" t="s">
        <v>1335</v>
      </c>
      <c r="L83" s="425" t="s">
        <v>1344</v>
      </c>
      <c r="M83" s="425"/>
    </row>
    <row r="84" spans="1:13" outlineLevel="2" x14ac:dyDescent="0.2">
      <c r="A84" s="425" t="s">
        <v>1310</v>
      </c>
      <c r="B84" s="425" t="s">
        <v>1336</v>
      </c>
      <c r="C84" s="426">
        <v>42582</v>
      </c>
      <c r="D84" s="426">
        <v>42598</v>
      </c>
      <c r="E84" s="425" t="s">
        <v>1341</v>
      </c>
      <c r="F84" s="425" t="s">
        <v>1332</v>
      </c>
      <c r="G84" s="425" t="s">
        <v>1333</v>
      </c>
      <c r="H84" s="425" t="s">
        <v>1256</v>
      </c>
      <c r="I84" s="425" t="s">
        <v>1249</v>
      </c>
      <c r="J84" s="427">
        <v>57.89</v>
      </c>
      <c r="K84" s="425" t="s">
        <v>1335</v>
      </c>
      <c r="L84" s="425" t="s">
        <v>1345</v>
      </c>
      <c r="M84" s="425"/>
    </row>
    <row r="85" spans="1:13" outlineLevel="2" x14ac:dyDescent="0.2">
      <c r="A85" s="425" t="s">
        <v>1278</v>
      </c>
      <c r="B85" s="425" t="s">
        <v>1339</v>
      </c>
      <c r="C85" s="426">
        <v>42583</v>
      </c>
      <c r="D85" s="426">
        <v>42615</v>
      </c>
      <c r="E85" s="425" t="s">
        <v>1341</v>
      </c>
      <c r="F85" s="425" t="s">
        <v>1332</v>
      </c>
      <c r="G85" s="425" t="s">
        <v>1333</v>
      </c>
      <c r="H85" s="425" t="s">
        <v>1258</v>
      </c>
      <c r="I85" s="425" t="s">
        <v>1244</v>
      </c>
      <c r="J85" s="427">
        <v>57.89</v>
      </c>
      <c r="K85" s="425" t="s">
        <v>1335</v>
      </c>
      <c r="L85" s="425" t="s">
        <v>1346</v>
      </c>
      <c r="M85" s="425"/>
    </row>
    <row r="86" spans="1:13" outlineLevel="2" x14ac:dyDescent="0.2">
      <c r="A86" s="425" t="s">
        <v>1300</v>
      </c>
      <c r="B86" s="425" t="s">
        <v>1343</v>
      </c>
      <c r="C86" s="426">
        <v>42583</v>
      </c>
      <c r="D86" s="426">
        <v>42615</v>
      </c>
      <c r="E86" s="425" t="s">
        <v>1341</v>
      </c>
      <c r="F86" s="425" t="s">
        <v>1332</v>
      </c>
      <c r="G86" s="425" t="s">
        <v>1333</v>
      </c>
      <c r="H86" s="425" t="s">
        <v>1258</v>
      </c>
      <c r="I86" s="425" t="s">
        <v>1245</v>
      </c>
      <c r="J86" s="427">
        <v>57.89</v>
      </c>
      <c r="K86" s="425" t="s">
        <v>1335</v>
      </c>
      <c r="L86" s="425" t="s">
        <v>1347</v>
      </c>
      <c r="M86" s="425"/>
    </row>
    <row r="87" spans="1:13" outlineLevel="2" x14ac:dyDescent="0.2">
      <c r="A87" s="425" t="s">
        <v>1311</v>
      </c>
      <c r="B87" s="425" t="s">
        <v>1336</v>
      </c>
      <c r="C87" s="426">
        <v>42583</v>
      </c>
      <c r="D87" s="426">
        <v>42615</v>
      </c>
      <c r="E87" s="425" t="s">
        <v>1341</v>
      </c>
      <c r="F87" s="425" t="s">
        <v>1332</v>
      </c>
      <c r="G87" s="425" t="s">
        <v>1333</v>
      </c>
      <c r="H87" s="425" t="s">
        <v>1258</v>
      </c>
      <c r="I87" s="425" t="s">
        <v>1249</v>
      </c>
      <c r="J87" s="427">
        <v>57.89</v>
      </c>
      <c r="K87" s="425" t="s">
        <v>1335</v>
      </c>
      <c r="L87" s="425" t="s">
        <v>1348</v>
      </c>
      <c r="M87" s="425"/>
    </row>
    <row r="88" spans="1:13" outlineLevel="2" x14ac:dyDescent="0.2">
      <c r="A88" s="425" t="s">
        <v>1279</v>
      </c>
      <c r="B88" s="425" t="s">
        <v>1339</v>
      </c>
      <c r="C88" s="426">
        <v>42643</v>
      </c>
      <c r="D88" s="426">
        <v>42650</v>
      </c>
      <c r="E88" s="425" t="s">
        <v>1341</v>
      </c>
      <c r="F88" s="425" t="s">
        <v>1332</v>
      </c>
      <c r="G88" s="425" t="s">
        <v>1333</v>
      </c>
      <c r="H88" s="425" t="s">
        <v>1260</v>
      </c>
      <c r="I88" s="425" t="s">
        <v>1244</v>
      </c>
      <c r="J88" s="427">
        <v>57.89</v>
      </c>
      <c r="K88" s="425" t="s">
        <v>1335</v>
      </c>
      <c r="L88" s="425" t="s">
        <v>1349</v>
      </c>
      <c r="M88" s="425"/>
    </row>
    <row r="89" spans="1:13" outlineLevel="2" x14ac:dyDescent="0.2">
      <c r="A89" s="425" t="s">
        <v>1309</v>
      </c>
      <c r="B89" s="425" t="s">
        <v>1343</v>
      </c>
      <c r="C89" s="426">
        <v>42643</v>
      </c>
      <c r="D89" s="426">
        <v>42650</v>
      </c>
      <c r="E89" s="425" t="s">
        <v>1341</v>
      </c>
      <c r="F89" s="425" t="s">
        <v>1332</v>
      </c>
      <c r="G89" s="425" t="s">
        <v>1333</v>
      </c>
      <c r="H89" s="425" t="s">
        <v>1260</v>
      </c>
      <c r="I89" s="425" t="s">
        <v>1245</v>
      </c>
      <c r="J89" s="427">
        <v>57.89</v>
      </c>
      <c r="K89" s="425" t="s">
        <v>1335</v>
      </c>
      <c r="L89" s="425" t="s">
        <v>1350</v>
      </c>
      <c r="M89" s="425"/>
    </row>
    <row r="90" spans="1:13" outlineLevel="2" x14ac:dyDescent="0.2">
      <c r="A90" s="425" t="s">
        <v>1312</v>
      </c>
      <c r="B90" s="425" t="s">
        <v>1336</v>
      </c>
      <c r="C90" s="426">
        <v>42643</v>
      </c>
      <c r="D90" s="426">
        <v>42650</v>
      </c>
      <c r="E90" s="425" t="s">
        <v>1341</v>
      </c>
      <c r="F90" s="425" t="s">
        <v>1332</v>
      </c>
      <c r="G90" s="425" t="s">
        <v>1333</v>
      </c>
      <c r="H90" s="425" t="s">
        <v>1260</v>
      </c>
      <c r="I90" s="425" t="s">
        <v>1249</v>
      </c>
      <c r="J90" s="427">
        <v>57.89</v>
      </c>
      <c r="K90" s="425" t="s">
        <v>1335</v>
      </c>
      <c r="L90" s="425" t="s">
        <v>1351</v>
      </c>
      <c r="M90" s="425"/>
    </row>
    <row r="91" spans="1:13" outlineLevel="2" x14ac:dyDescent="0.2">
      <c r="A91" s="425" t="s">
        <v>1301</v>
      </c>
      <c r="B91" s="425" t="s">
        <v>1343</v>
      </c>
      <c r="C91" s="426">
        <v>42674</v>
      </c>
      <c r="D91" s="426">
        <v>42677</v>
      </c>
      <c r="E91" s="425" t="s">
        <v>1341</v>
      </c>
      <c r="F91" s="425" t="s">
        <v>1332</v>
      </c>
      <c r="G91" s="425" t="s">
        <v>1333</v>
      </c>
      <c r="H91" s="425" t="s">
        <v>1262</v>
      </c>
      <c r="I91" s="425" t="s">
        <v>1245</v>
      </c>
      <c r="J91" s="427">
        <v>57.89</v>
      </c>
      <c r="K91" s="425" t="s">
        <v>1335</v>
      </c>
      <c r="L91" s="425" t="s">
        <v>1352</v>
      </c>
      <c r="M91" s="425"/>
    </row>
    <row r="92" spans="1:13" outlineLevel="2" x14ac:dyDescent="0.2">
      <c r="A92" s="425" t="s">
        <v>1280</v>
      </c>
      <c r="B92" s="425" t="s">
        <v>1339</v>
      </c>
      <c r="C92" s="426">
        <v>42674</v>
      </c>
      <c r="D92" s="426">
        <v>42677</v>
      </c>
      <c r="E92" s="425" t="s">
        <v>1341</v>
      </c>
      <c r="F92" s="425" t="s">
        <v>1332</v>
      </c>
      <c r="G92" s="425" t="s">
        <v>1333</v>
      </c>
      <c r="H92" s="425" t="s">
        <v>1262</v>
      </c>
      <c r="I92" s="425" t="s">
        <v>1244</v>
      </c>
      <c r="J92" s="427">
        <v>57.89</v>
      </c>
      <c r="K92" s="425" t="s">
        <v>1335</v>
      </c>
      <c r="L92" s="425" t="s">
        <v>1353</v>
      </c>
      <c r="M92" s="425"/>
    </row>
    <row r="93" spans="1:13" outlineLevel="2" x14ac:dyDescent="0.2">
      <c r="A93" s="425" t="s">
        <v>1313</v>
      </c>
      <c r="B93" s="425" t="s">
        <v>1336</v>
      </c>
      <c r="C93" s="426">
        <v>42674</v>
      </c>
      <c r="D93" s="426">
        <v>42677</v>
      </c>
      <c r="E93" s="425" t="s">
        <v>1341</v>
      </c>
      <c r="F93" s="425" t="s">
        <v>1332</v>
      </c>
      <c r="G93" s="425" t="s">
        <v>1333</v>
      </c>
      <c r="H93" s="425" t="s">
        <v>1262</v>
      </c>
      <c r="I93" s="425" t="s">
        <v>1249</v>
      </c>
      <c r="J93" s="427">
        <v>57.89</v>
      </c>
      <c r="K93" s="425" t="s">
        <v>1335</v>
      </c>
      <c r="L93" s="425" t="s">
        <v>1354</v>
      </c>
      <c r="M93" s="425"/>
    </row>
    <row r="94" spans="1:13" outlineLevel="2" x14ac:dyDescent="0.2">
      <c r="A94" s="425" t="s">
        <v>1281</v>
      </c>
      <c r="B94" s="425" t="s">
        <v>1339</v>
      </c>
      <c r="C94" s="426">
        <v>42704</v>
      </c>
      <c r="D94" s="426">
        <v>42705</v>
      </c>
      <c r="E94" s="425" t="s">
        <v>1341</v>
      </c>
      <c r="F94" s="425" t="s">
        <v>1332</v>
      </c>
      <c r="G94" s="425" t="s">
        <v>1333</v>
      </c>
      <c r="H94" s="425" t="s">
        <v>1264</v>
      </c>
      <c r="I94" s="425" t="s">
        <v>1244</v>
      </c>
      <c r="J94" s="427">
        <v>57.89</v>
      </c>
      <c r="K94" s="425" t="s">
        <v>1335</v>
      </c>
      <c r="L94" s="425" t="s">
        <v>1355</v>
      </c>
      <c r="M94" s="425"/>
    </row>
    <row r="95" spans="1:13" outlineLevel="2" x14ac:dyDescent="0.2">
      <c r="A95" s="425" t="s">
        <v>1302</v>
      </c>
      <c r="B95" s="425" t="s">
        <v>1343</v>
      </c>
      <c r="C95" s="426">
        <v>42704</v>
      </c>
      <c r="D95" s="426">
        <v>42705</v>
      </c>
      <c r="E95" s="425" t="s">
        <v>1341</v>
      </c>
      <c r="F95" s="425" t="s">
        <v>1332</v>
      </c>
      <c r="G95" s="425" t="s">
        <v>1333</v>
      </c>
      <c r="H95" s="425" t="s">
        <v>1264</v>
      </c>
      <c r="I95" s="425" t="s">
        <v>1245</v>
      </c>
      <c r="J95" s="427">
        <v>57.89</v>
      </c>
      <c r="K95" s="425" t="s">
        <v>1335</v>
      </c>
      <c r="L95" s="425" t="s">
        <v>1356</v>
      </c>
      <c r="M95" s="425"/>
    </row>
    <row r="96" spans="1:13" outlineLevel="2" x14ac:dyDescent="0.2">
      <c r="A96" s="425" t="s">
        <v>1314</v>
      </c>
      <c r="B96" s="425" t="s">
        <v>1336</v>
      </c>
      <c r="C96" s="426">
        <v>42704</v>
      </c>
      <c r="D96" s="426">
        <v>42705</v>
      </c>
      <c r="E96" s="425" t="s">
        <v>1341</v>
      </c>
      <c r="F96" s="425" t="s">
        <v>1332</v>
      </c>
      <c r="G96" s="425" t="s">
        <v>1333</v>
      </c>
      <c r="H96" s="425" t="s">
        <v>1264</v>
      </c>
      <c r="I96" s="425" t="s">
        <v>1249</v>
      </c>
      <c r="J96" s="427">
        <v>57.89</v>
      </c>
      <c r="K96" s="425" t="s">
        <v>1335</v>
      </c>
      <c r="L96" s="425" t="s">
        <v>1357</v>
      </c>
      <c r="M96" s="425"/>
    </row>
    <row r="97" spans="1:13" outlineLevel="2" x14ac:dyDescent="0.2">
      <c r="A97" s="425" t="s">
        <v>1303</v>
      </c>
      <c r="B97" s="425" t="s">
        <v>1343</v>
      </c>
      <c r="C97" s="426">
        <v>42735</v>
      </c>
      <c r="D97" s="426">
        <v>42738</v>
      </c>
      <c r="E97" s="425" t="s">
        <v>1341</v>
      </c>
      <c r="F97" s="425" t="s">
        <v>1332</v>
      </c>
      <c r="G97" s="425" t="s">
        <v>1333</v>
      </c>
      <c r="H97" s="425" t="s">
        <v>1266</v>
      </c>
      <c r="I97" s="425" t="s">
        <v>1245</v>
      </c>
      <c r="J97" s="427">
        <v>57.89</v>
      </c>
      <c r="K97" s="425" t="s">
        <v>1335</v>
      </c>
      <c r="L97" s="425" t="s">
        <v>1358</v>
      </c>
      <c r="M97" s="425"/>
    </row>
    <row r="98" spans="1:13" outlineLevel="2" x14ac:dyDescent="0.2">
      <c r="A98" s="425" t="s">
        <v>1315</v>
      </c>
      <c r="B98" s="425" t="s">
        <v>1336</v>
      </c>
      <c r="C98" s="426">
        <v>42735</v>
      </c>
      <c r="D98" s="426">
        <v>42738</v>
      </c>
      <c r="E98" s="425" t="s">
        <v>1341</v>
      </c>
      <c r="F98" s="425" t="s">
        <v>1332</v>
      </c>
      <c r="G98" s="425" t="s">
        <v>1333</v>
      </c>
      <c r="H98" s="425" t="s">
        <v>1266</v>
      </c>
      <c r="I98" s="425" t="s">
        <v>1249</v>
      </c>
      <c r="J98" s="427">
        <v>57.89</v>
      </c>
      <c r="K98" s="425" t="s">
        <v>1335</v>
      </c>
      <c r="L98" s="425" t="s">
        <v>1359</v>
      </c>
      <c r="M98" s="425"/>
    </row>
    <row r="99" spans="1:13" outlineLevel="2" x14ac:dyDescent="0.2">
      <c r="A99" s="425" t="s">
        <v>1282</v>
      </c>
      <c r="B99" s="425" t="s">
        <v>1339</v>
      </c>
      <c r="C99" s="426">
        <v>42735</v>
      </c>
      <c r="D99" s="426">
        <v>42739</v>
      </c>
      <c r="E99" s="425" t="s">
        <v>1341</v>
      </c>
      <c r="F99" s="425" t="s">
        <v>1332</v>
      </c>
      <c r="G99" s="425" t="s">
        <v>1333</v>
      </c>
      <c r="H99" s="425" t="s">
        <v>1266</v>
      </c>
      <c r="I99" s="425" t="s">
        <v>1244</v>
      </c>
      <c r="J99" s="427">
        <v>57.89</v>
      </c>
      <c r="K99" s="425" t="s">
        <v>1335</v>
      </c>
      <c r="L99" s="425" t="s">
        <v>1360</v>
      </c>
      <c r="M99" s="425"/>
    </row>
    <row r="100" spans="1:13" outlineLevel="2" x14ac:dyDescent="0.2">
      <c r="A100" s="425" t="s">
        <v>1304</v>
      </c>
      <c r="B100" s="425" t="s">
        <v>1343</v>
      </c>
      <c r="C100" s="426">
        <v>42766</v>
      </c>
      <c r="D100" s="426">
        <v>42772</v>
      </c>
      <c r="E100" s="425" t="s">
        <v>1341</v>
      </c>
      <c r="F100" s="425" t="s">
        <v>1332</v>
      </c>
      <c r="G100" s="425" t="s">
        <v>1333</v>
      </c>
      <c r="H100" s="425" t="s">
        <v>1268</v>
      </c>
      <c r="I100" s="425" t="s">
        <v>1245</v>
      </c>
      <c r="J100" s="427">
        <v>57.89</v>
      </c>
      <c r="K100" s="425" t="s">
        <v>1335</v>
      </c>
      <c r="L100" s="425" t="s">
        <v>1361</v>
      </c>
      <c r="M100" s="425"/>
    </row>
    <row r="101" spans="1:13" outlineLevel="2" x14ac:dyDescent="0.2">
      <c r="A101" s="425" t="s">
        <v>1283</v>
      </c>
      <c r="B101" s="425" t="s">
        <v>1339</v>
      </c>
      <c r="C101" s="426">
        <v>42766</v>
      </c>
      <c r="D101" s="426">
        <v>42772</v>
      </c>
      <c r="E101" s="425" t="s">
        <v>1341</v>
      </c>
      <c r="F101" s="425" t="s">
        <v>1332</v>
      </c>
      <c r="G101" s="425" t="s">
        <v>1333</v>
      </c>
      <c r="H101" s="425" t="s">
        <v>1268</v>
      </c>
      <c r="I101" s="425" t="s">
        <v>1244</v>
      </c>
      <c r="J101" s="427">
        <v>57.89</v>
      </c>
      <c r="K101" s="425" t="s">
        <v>1335</v>
      </c>
      <c r="L101" s="425" t="s">
        <v>1362</v>
      </c>
      <c r="M101" s="425"/>
    </row>
    <row r="102" spans="1:13" outlineLevel="2" x14ac:dyDescent="0.2">
      <c r="A102" s="425" t="s">
        <v>1316</v>
      </c>
      <c r="B102" s="425" t="s">
        <v>1336</v>
      </c>
      <c r="C102" s="426">
        <v>42766</v>
      </c>
      <c r="D102" s="426">
        <v>42772</v>
      </c>
      <c r="E102" s="425" t="s">
        <v>1341</v>
      </c>
      <c r="F102" s="425" t="s">
        <v>1332</v>
      </c>
      <c r="G102" s="425" t="s">
        <v>1333</v>
      </c>
      <c r="H102" s="425" t="s">
        <v>1268</v>
      </c>
      <c r="I102" s="425" t="s">
        <v>1249</v>
      </c>
      <c r="J102" s="427">
        <v>57.89</v>
      </c>
      <c r="K102" s="425" t="s">
        <v>1335</v>
      </c>
      <c r="L102" s="425" t="s">
        <v>1363</v>
      </c>
      <c r="M102" s="425"/>
    </row>
    <row r="103" spans="1:13" outlineLevel="2" x14ac:dyDescent="0.2">
      <c r="A103" s="425" t="s">
        <v>1284</v>
      </c>
      <c r="B103" s="425" t="s">
        <v>1339</v>
      </c>
      <c r="C103" s="426">
        <v>42794</v>
      </c>
      <c r="D103" s="426">
        <v>42795</v>
      </c>
      <c r="E103" s="425" t="s">
        <v>1341</v>
      </c>
      <c r="F103" s="425" t="s">
        <v>1332</v>
      </c>
      <c r="G103" s="425" t="s">
        <v>1333</v>
      </c>
      <c r="H103" s="425" t="s">
        <v>1270</v>
      </c>
      <c r="I103" s="425" t="s">
        <v>1244</v>
      </c>
      <c r="J103" s="427">
        <v>57.89</v>
      </c>
      <c r="K103" s="425" t="s">
        <v>1335</v>
      </c>
      <c r="L103" s="425" t="s">
        <v>1364</v>
      </c>
      <c r="M103" s="425"/>
    </row>
    <row r="104" spans="1:13" outlineLevel="2" x14ac:dyDescent="0.2">
      <c r="A104" s="425" t="s">
        <v>1305</v>
      </c>
      <c r="B104" s="425" t="s">
        <v>1343</v>
      </c>
      <c r="C104" s="426">
        <v>42794</v>
      </c>
      <c r="D104" s="426">
        <v>42795</v>
      </c>
      <c r="E104" s="425" t="s">
        <v>1341</v>
      </c>
      <c r="F104" s="425" t="s">
        <v>1332</v>
      </c>
      <c r="G104" s="425" t="s">
        <v>1333</v>
      </c>
      <c r="H104" s="425" t="s">
        <v>1270</v>
      </c>
      <c r="I104" s="425" t="s">
        <v>1245</v>
      </c>
      <c r="J104" s="427">
        <v>57.89</v>
      </c>
      <c r="K104" s="425" t="s">
        <v>1335</v>
      </c>
      <c r="L104" s="425" t="s">
        <v>1365</v>
      </c>
      <c r="M104" s="425"/>
    </row>
    <row r="105" spans="1:13" outlineLevel="2" x14ac:dyDescent="0.2">
      <c r="A105" s="425" t="s">
        <v>1317</v>
      </c>
      <c r="B105" s="425" t="s">
        <v>1336</v>
      </c>
      <c r="C105" s="426">
        <v>42794</v>
      </c>
      <c r="D105" s="426">
        <v>42795</v>
      </c>
      <c r="E105" s="425" t="s">
        <v>1341</v>
      </c>
      <c r="F105" s="425" t="s">
        <v>1332</v>
      </c>
      <c r="G105" s="425" t="s">
        <v>1333</v>
      </c>
      <c r="H105" s="425" t="s">
        <v>1270</v>
      </c>
      <c r="I105" s="425" t="s">
        <v>1249</v>
      </c>
      <c r="J105" s="427">
        <v>57.89</v>
      </c>
      <c r="K105" s="425" t="s">
        <v>1335</v>
      </c>
      <c r="L105" s="425" t="s">
        <v>1366</v>
      </c>
      <c r="M105" s="425"/>
    </row>
    <row r="106" spans="1:13" outlineLevel="2" x14ac:dyDescent="0.2">
      <c r="A106" s="425" t="s">
        <v>1285</v>
      </c>
      <c r="B106" s="425" t="s">
        <v>1339</v>
      </c>
      <c r="C106" s="426">
        <v>42825</v>
      </c>
      <c r="D106" s="426">
        <v>42831</v>
      </c>
      <c r="E106" s="425" t="s">
        <v>1341</v>
      </c>
      <c r="F106" s="425" t="s">
        <v>1332</v>
      </c>
      <c r="G106" s="425" t="s">
        <v>1333</v>
      </c>
      <c r="H106" s="425" t="s">
        <v>1272</v>
      </c>
      <c r="I106" s="425" t="s">
        <v>1244</v>
      </c>
      <c r="J106" s="427">
        <v>57.89</v>
      </c>
      <c r="K106" s="425" t="s">
        <v>1335</v>
      </c>
      <c r="L106" s="425" t="s">
        <v>1367</v>
      </c>
      <c r="M106" s="425"/>
    </row>
    <row r="107" spans="1:13" outlineLevel="2" x14ac:dyDescent="0.2">
      <c r="A107" s="425" t="s">
        <v>1306</v>
      </c>
      <c r="B107" s="425" t="s">
        <v>1343</v>
      </c>
      <c r="C107" s="426">
        <v>42825</v>
      </c>
      <c r="D107" s="426">
        <v>42831</v>
      </c>
      <c r="E107" s="425" t="s">
        <v>1341</v>
      </c>
      <c r="F107" s="425" t="s">
        <v>1332</v>
      </c>
      <c r="G107" s="425" t="s">
        <v>1333</v>
      </c>
      <c r="H107" s="425" t="s">
        <v>1272</v>
      </c>
      <c r="I107" s="425" t="s">
        <v>1245</v>
      </c>
      <c r="J107" s="427">
        <v>57.89</v>
      </c>
      <c r="K107" s="425" t="s">
        <v>1335</v>
      </c>
      <c r="L107" s="425" t="s">
        <v>1368</v>
      </c>
      <c r="M107" s="425"/>
    </row>
    <row r="108" spans="1:13" outlineLevel="2" x14ac:dyDescent="0.2">
      <c r="A108" s="425" t="s">
        <v>1318</v>
      </c>
      <c r="B108" s="425" t="s">
        <v>1336</v>
      </c>
      <c r="C108" s="426">
        <v>42825</v>
      </c>
      <c r="D108" s="426">
        <v>42831</v>
      </c>
      <c r="E108" s="425" t="s">
        <v>1341</v>
      </c>
      <c r="F108" s="425" t="s">
        <v>1332</v>
      </c>
      <c r="G108" s="425" t="s">
        <v>1333</v>
      </c>
      <c r="H108" s="425" t="s">
        <v>1272</v>
      </c>
      <c r="I108" s="425" t="s">
        <v>1249</v>
      </c>
      <c r="J108" s="427">
        <v>57.89</v>
      </c>
      <c r="K108" s="425" t="s">
        <v>1335</v>
      </c>
      <c r="L108" s="425" t="s">
        <v>1369</v>
      </c>
      <c r="M108" s="425"/>
    </row>
    <row r="109" spans="1:13" outlineLevel="2" x14ac:dyDescent="0.2">
      <c r="A109" s="425" t="s">
        <v>1286</v>
      </c>
      <c r="B109" s="425" t="s">
        <v>1339</v>
      </c>
      <c r="C109" s="426">
        <v>42855</v>
      </c>
      <c r="D109" s="426">
        <v>42858</v>
      </c>
      <c r="E109" s="425" t="s">
        <v>1341</v>
      </c>
      <c r="F109" s="425" t="s">
        <v>1332</v>
      </c>
      <c r="G109" s="425" t="s">
        <v>1333</v>
      </c>
      <c r="H109" s="425" t="s">
        <v>1274</v>
      </c>
      <c r="I109" s="425" t="s">
        <v>1244</v>
      </c>
      <c r="J109" s="427">
        <v>57.89</v>
      </c>
      <c r="K109" s="425" t="s">
        <v>1335</v>
      </c>
      <c r="L109" s="425" t="s">
        <v>1370</v>
      </c>
      <c r="M109" s="425"/>
    </row>
    <row r="110" spans="1:13" outlineLevel="2" x14ac:dyDescent="0.2">
      <c r="A110" s="425" t="s">
        <v>1308</v>
      </c>
      <c r="B110" s="425" t="s">
        <v>1343</v>
      </c>
      <c r="C110" s="426">
        <v>42855</v>
      </c>
      <c r="D110" s="426">
        <v>42858</v>
      </c>
      <c r="E110" s="425" t="s">
        <v>1341</v>
      </c>
      <c r="F110" s="425" t="s">
        <v>1332</v>
      </c>
      <c r="G110" s="425" t="s">
        <v>1333</v>
      </c>
      <c r="H110" s="425" t="s">
        <v>1274</v>
      </c>
      <c r="I110" s="425" t="s">
        <v>1245</v>
      </c>
      <c r="J110" s="427">
        <v>57.89</v>
      </c>
      <c r="K110" s="425" t="s">
        <v>1335</v>
      </c>
      <c r="L110" s="425" t="s">
        <v>1371</v>
      </c>
      <c r="M110" s="425"/>
    </row>
    <row r="111" spans="1:13" outlineLevel="2" x14ac:dyDescent="0.2">
      <c r="A111" s="425" t="s">
        <v>1319</v>
      </c>
      <c r="B111" s="425" t="s">
        <v>1336</v>
      </c>
      <c r="C111" s="426">
        <v>42855</v>
      </c>
      <c r="D111" s="426">
        <v>42858</v>
      </c>
      <c r="E111" s="425" t="s">
        <v>1341</v>
      </c>
      <c r="F111" s="425" t="s">
        <v>1332</v>
      </c>
      <c r="G111" s="425" t="s">
        <v>1333</v>
      </c>
      <c r="H111" s="425" t="s">
        <v>1274</v>
      </c>
      <c r="I111" s="425" t="s">
        <v>1249</v>
      </c>
      <c r="J111" s="427">
        <v>57.89</v>
      </c>
      <c r="K111" s="425" t="s">
        <v>1335</v>
      </c>
      <c r="L111" s="425" t="s">
        <v>1372</v>
      </c>
      <c r="M111" s="425"/>
    </row>
    <row r="112" spans="1:13" outlineLevel="2" x14ac:dyDescent="0.2">
      <c r="A112" s="425" t="s">
        <v>1287</v>
      </c>
      <c r="B112" s="425" t="s">
        <v>1339</v>
      </c>
      <c r="C112" s="426">
        <v>42886</v>
      </c>
      <c r="D112" s="426">
        <v>42888</v>
      </c>
      <c r="E112" s="425" t="s">
        <v>1341</v>
      </c>
      <c r="F112" s="425" t="s">
        <v>1332</v>
      </c>
      <c r="G112" s="425" t="s">
        <v>1333</v>
      </c>
      <c r="H112" s="425" t="s">
        <v>1276</v>
      </c>
      <c r="I112" s="425" t="s">
        <v>1244</v>
      </c>
      <c r="J112" s="427">
        <v>57.89</v>
      </c>
      <c r="K112" s="425" t="s">
        <v>1335</v>
      </c>
      <c r="L112" s="425" t="s">
        <v>1373</v>
      </c>
      <c r="M112" s="425"/>
    </row>
    <row r="113" spans="1:13" outlineLevel="2" x14ac:dyDescent="0.2">
      <c r="A113" s="425" t="s">
        <v>1307</v>
      </c>
      <c r="B113" s="425" t="s">
        <v>1343</v>
      </c>
      <c r="C113" s="426">
        <v>42886</v>
      </c>
      <c r="D113" s="426">
        <v>42888</v>
      </c>
      <c r="E113" s="425" t="s">
        <v>1341</v>
      </c>
      <c r="F113" s="425" t="s">
        <v>1332</v>
      </c>
      <c r="G113" s="425" t="s">
        <v>1333</v>
      </c>
      <c r="H113" s="425" t="s">
        <v>1276</v>
      </c>
      <c r="I113" s="425" t="s">
        <v>1245</v>
      </c>
      <c r="J113" s="427">
        <v>57.89</v>
      </c>
      <c r="K113" s="425" t="s">
        <v>1335</v>
      </c>
      <c r="L113" s="425" t="s">
        <v>1374</v>
      </c>
      <c r="M113" s="425"/>
    </row>
    <row r="114" spans="1:13" outlineLevel="2" x14ac:dyDescent="0.2">
      <c r="A114" s="425" t="s">
        <v>1320</v>
      </c>
      <c r="B114" s="425" t="s">
        <v>1336</v>
      </c>
      <c r="C114" s="426">
        <v>42886</v>
      </c>
      <c r="D114" s="426">
        <v>42888</v>
      </c>
      <c r="E114" s="425" t="s">
        <v>1341</v>
      </c>
      <c r="F114" s="425" t="s">
        <v>1332</v>
      </c>
      <c r="G114" s="425" t="s">
        <v>1333</v>
      </c>
      <c r="H114" s="425" t="s">
        <v>1276</v>
      </c>
      <c r="I114" s="425" t="s">
        <v>1249</v>
      </c>
      <c r="J114" s="427">
        <v>57.89</v>
      </c>
      <c r="K114" s="425" t="s">
        <v>1335</v>
      </c>
      <c r="L114" s="425" t="s">
        <v>1375</v>
      </c>
      <c r="M114" s="425"/>
    </row>
    <row r="115" spans="1:13" outlineLevel="2" x14ac:dyDescent="0.2">
      <c r="A115" s="425" t="s">
        <v>1288</v>
      </c>
      <c r="B115" s="425" t="s">
        <v>1398</v>
      </c>
      <c r="C115" s="426">
        <v>42582</v>
      </c>
      <c r="D115" s="426">
        <v>42598</v>
      </c>
      <c r="E115" s="425" t="s">
        <v>1341</v>
      </c>
      <c r="F115" s="425" t="s">
        <v>1332</v>
      </c>
      <c r="G115" s="425" t="s">
        <v>1333</v>
      </c>
      <c r="H115" s="425" t="s">
        <v>1256</v>
      </c>
      <c r="I115" s="425" t="s">
        <v>1242</v>
      </c>
      <c r="J115" s="427">
        <v>144.72</v>
      </c>
      <c r="K115" s="425" t="s">
        <v>1335</v>
      </c>
      <c r="L115" s="425" t="s">
        <v>1399</v>
      </c>
      <c r="M115" s="425"/>
    </row>
    <row r="116" spans="1:13" outlineLevel="2" x14ac:dyDescent="0.2">
      <c r="A116" s="425" t="s">
        <v>1289</v>
      </c>
      <c r="B116" s="425" t="s">
        <v>1398</v>
      </c>
      <c r="C116" s="426">
        <v>42583</v>
      </c>
      <c r="D116" s="426">
        <v>42615</v>
      </c>
      <c r="E116" s="425" t="s">
        <v>1341</v>
      </c>
      <c r="F116" s="425" t="s">
        <v>1332</v>
      </c>
      <c r="G116" s="425" t="s">
        <v>1333</v>
      </c>
      <c r="H116" s="425" t="s">
        <v>1258</v>
      </c>
      <c r="I116" s="425" t="s">
        <v>1242</v>
      </c>
      <c r="J116" s="427">
        <v>144.72</v>
      </c>
      <c r="K116" s="425" t="s">
        <v>1335</v>
      </c>
      <c r="L116" s="425" t="s">
        <v>1400</v>
      </c>
      <c r="M116" s="425"/>
    </row>
    <row r="117" spans="1:13" outlineLevel="2" x14ac:dyDescent="0.2">
      <c r="A117" s="425" t="s">
        <v>1290</v>
      </c>
      <c r="B117" s="425" t="s">
        <v>1398</v>
      </c>
      <c r="C117" s="426">
        <v>42643</v>
      </c>
      <c r="D117" s="426">
        <v>42650</v>
      </c>
      <c r="E117" s="425" t="s">
        <v>1341</v>
      </c>
      <c r="F117" s="425" t="s">
        <v>1332</v>
      </c>
      <c r="G117" s="425" t="s">
        <v>1333</v>
      </c>
      <c r="H117" s="425" t="s">
        <v>1260</v>
      </c>
      <c r="I117" s="425" t="s">
        <v>1242</v>
      </c>
      <c r="J117" s="427">
        <v>144.72</v>
      </c>
      <c r="K117" s="425" t="s">
        <v>1335</v>
      </c>
      <c r="L117" s="425" t="s">
        <v>1401</v>
      </c>
      <c r="M117" s="425"/>
    </row>
    <row r="118" spans="1:13" outlineLevel="2" x14ac:dyDescent="0.2">
      <c r="A118" s="425" t="s">
        <v>1291</v>
      </c>
      <c r="B118" s="425" t="s">
        <v>1398</v>
      </c>
      <c r="C118" s="426">
        <v>42674</v>
      </c>
      <c r="D118" s="426">
        <v>42677</v>
      </c>
      <c r="E118" s="425" t="s">
        <v>1341</v>
      </c>
      <c r="F118" s="425" t="s">
        <v>1332</v>
      </c>
      <c r="G118" s="425" t="s">
        <v>1333</v>
      </c>
      <c r="H118" s="425" t="s">
        <v>1262</v>
      </c>
      <c r="I118" s="425" t="s">
        <v>1242</v>
      </c>
      <c r="J118" s="427">
        <v>144.72</v>
      </c>
      <c r="K118" s="425" t="s">
        <v>1335</v>
      </c>
      <c r="L118" s="425" t="s">
        <v>1402</v>
      </c>
      <c r="M118" s="425"/>
    </row>
    <row r="119" spans="1:13" outlineLevel="2" x14ac:dyDescent="0.2">
      <c r="A119" s="425" t="s">
        <v>1293</v>
      </c>
      <c r="B119" s="425" t="s">
        <v>1398</v>
      </c>
      <c r="C119" s="426">
        <v>42735</v>
      </c>
      <c r="D119" s="426">
        <v>42738</v>
      </c>
      <c r="E119" s="425" t="s">
        <v>1341</v>
      </c>
      <c r="F119" s="425" t="s">
        <v>1332</v>
      </c>
      <c r="G119" s="425" t="s">
        <v>1333</v>
      </c>
      <c r="H119" s="425" t="s">
        <v>1266</v>
      </c>
      <c r="I119" s="425" t="s">
        <v>1242</v>
      </c>
      <c r="J119" s="427">
        <v>144.72</v>
      </c>
      <c r="K119" s="425" t="s">
        <v>1335</v>
      </c>
      <c r="L119" s="425" t="s">
        <v>1404</v>
      </c>
      <c r="M119" s="425"/>
    </row>
    <row r="120" spans="1:13" outlineLevel="2" x14ac:dyDescent="0.2">
      <c r="A120" s="425" t="s">
        <v>1294</v>
      </c>
      <c r="B120" s="425" t="s">
        <v>1398</v>
      </c>
      <c r="C120" s="426">
        <v>42766</v>
      </c>
      <c r="D120" s="426">
        <v>42772</v>
      </c>
      <c r="E120" s="425" t="s">
        <v>1341</v>
      </c>
      <c r="F120" s="425" t="s">
        <v>1332</v>
      </c>
      <c r="G120" s="425" t="s">
        <v>1333</v>
      </c>
      <c r="H120" s="425" t="s">
        <v>1268</v>
      </c>
      <c r="I120" s="425" t="s">
        <v>1242</v>
      </c>
      <c r="J120" s="427">
        <v>144.72</v>
      </c>
      <c r="K120" s="425" t="s">
        <v>1335</v>
      </c>
      <c r="L120" s="425" t="s">
        <v>1405</v>
      </c>
      <c r="M120" s="425"/>
    </row>
    <row r="121" spans="1:13" outlineLevel="2" x14ac:dyDescent="0.2">
      <c r="A121" s="425" t="s">
        <v>1295</v>
      </c>
      <c r="B121" s="425" t="s">
        <v>1398</v>
      </c>
      <c r="C121" s="426">
        <v>42794</v>
      </c>
      <c r="D121" s="426">
        <v>42795</v>
      </c>
      <c r="E121" s="425" t="s">
        <v>1341</v>
      </c>
      <c r="F121" s="425" t="s">
        <v>1332</v>
      </c>
      <c r="G121" s="425" t="s">
        <v>1333</v>
      </c>
      <c r="H121" s="425" t="s">
        <v>1270</v>
      </c>
      <c r="I121" s="425" t="s">
        <v>1242</v>
      </c>
      <c r="J121" s="427">
        <v>144.72</v>
      </c>
      <c r="K121" s="425" t="s">
        <v>1335</v>
      </c>
      <c r="L121" s="425" t="s">
        <v>1406</v>
      </c>
      <c r="M121" s="425"/>
    </row>
    <row r="122" spans="1:13" outlineLevel="2" x14ac:dyDescent="0.2">
      <c r="A122" s="425" t="s">
        <v>1296</v>
      </c>
      <c r="B122" s="425" t="s">
        <v>1398</v>
      </c>
      <c r="C122" s="426">
        <v>42825</v>
      </c>
      <c r="D122" s="426">
        <v>42831</v>
      </c>
      <c r="E122" s="425" t="s">
        <v>1341</v>
      </c>
      <c r="F122" s="425" t="s">
        <v>1332</v>
      </c>
      <c r="G122" s="425" t="s">
        <v>1333</v>
      </c>
      <c r="H122" s="425" t="s">
        <v>1272</v>
      </c>
      <c r="I122" s="425" t="s">
        <v>1242</v>
      </c>
      <c r="J122" s="427">
        <v>144.72</v>
      </c>
      <c r="K122" s="425" t="s">
        <v>1335</v>
      </c>
      <c r="L122" s="425" t="s">
        <v>1407</v>
      </c>
      <c r="M122" s="425"/>
    </row>
    <row r="123" spans="1:13" outlineLevel="2" x14ac:dyDescent="0.2">
      <c r="A123" s="425" t="s">
        <v>1298</v>
      </c>
      <c r="B123" s="425" t="s">
        <v>1398</v>
      </c>
      <c r="C123" s="426">
        <v>42855</v>
      </c>
      <c r="D123" s="426">
        <v>42858</v>
      </c>
      <c r="E123" s="425" t="s">
        <v>1341</v>
      </c>
      <c r="F123" s="425" t="s">
        <v>1332</v>
      </c>
      <c r="G123" s="425" t="s">
        <v>1333</v>
      </c>
      <c r="H123" s="425" t="s">
        <v>1274</v>
      </c>
      <c r="I123" s="425" t="s">
        <v>1242</v>
      </c>
      <c r="J123" s="427">
        <v>144.72</v>
      </c>
      <c r="K123" s="425" t="s">
        <v>1335</v>
      </c>
      <c r="L123" s="425" t="s">
        <v>1408</v>
      </c>
      <c r="M123" s="425"/>
    </row>
    <row r="124" spans="1:13" outlineLevel="2" x14ac:dyDescent="0.2">
      <c r="A124" s="425" t="s">
        <v>1297</v>
      </c>
      <c r="B124" s="425" t="s">
        <v>1398</v>
      </c>
      <c r="C124" s="426">
        <v>42886</v>
      </c>
      <c r="D124" s="426">
        <v>42888</v>
      </c>
      <c r="E124" s="425" t="s">
        <v>1341</v>
      </c>
      <c r="F124" s="425" t="s">
        <v>1332</v>
      </c>
      <c r="G124" s="425" t="s">
        <v>1333</v>
      </c>
      <c r="H124" s="425" t="s">
        <v>1276</v>
      </c>
      <c r="I124" s="425" t="s">
        <v>1242</v>
      </c>
      <c r="J124" s="427">
        <v>144.72</v>
      </c>
      <c r="K124" s="425" t="s">
        <v>1335</v>
      </c>
      <c r="L124" s="425" t="s">
        <v>1409</v>
      </c>
      <c r="M124" s="425"/>
    </row>
    <row r="125" spans="1:13" outlineLevel="2" x14ac:dyDescent="0.2">
      <c r="A125" s="425" t="s">
        <v>1255</v>
      </c>
      <c r="B125" s="425" t="s">
        <v>1331</v>
      </c>
      <c r="C125" s="426">
        <v>42582</v>
      </c>
      <c r="D125" s="426">
        <v>42598</v>
      </c>
      <c r="E125" s="425" t="s">
        <v>1341</v>
      </c>
      <c r="F125" s="425" t="s">
        <v>1332</v>
      </c>
      <c r="G125" s="425" t="s">
        <v>1333</v>
      </c>
      <c r="H125" s="425" t="s">
        <v>1256</v>
      </c>
      <c r="I125" s="425" t="s">
        <v>1239</v>
      </c>
      <c r="J125" s="427">
        <v>1157.79</v>
      </c>
      <c r="K125" s="425" t="s">
        <v>1335</v>
      </c>
      <c r="L125" s="425" t="s">
        <v>1442</v>
      </c>
      <c r="M125" s="425"/>
    </row>
    <row r="126" spans="1:13" outlineLevel="2" x14ac:dyDescent="0.2">
      <c r="A126" s="425" t="s">
        <v>1257</v>
      </c>
      <c r="B126" s="425" t="s">
        <v>1331</v>
      </c>
      <c r="C126" s="426">
        <v>42583</v>
      </c>
      <c r="D126" s="426">
        <v>42615</v>
      </c>
      <c r="E126" s="425" t="s">
        <v>1341</v>
      </c>
      <c r="F126" s="425" t="s">
        <v>1332</v>
      </c>
      <c r="G126" s="425" t="s">
        <v>1333</v>
      </c>
      <c r="H126" s="425" t="s">
        <v>1258</v>
      </c>
      <c r="I126" s="425" t="s">
        <v>1239</v>
      </c>
      <c r="J126" s="427">
        <v>1157.79</v>
      </c>
      <c r="K126" s="425" t="s">
        <v>1335</v>
      </c>
      <c r="L126" s="425" t="s">
        <v>1443</v>
      </c>
      <c r="M126" s="425"/>
    </row>
    <row r="127" spans="1:13" outlineLevel="2" x14ac:dyDescent="0.2">
      <c r="A127" s="425" t="s">
        <v>1259</v>
      </c>
      <c r="B127" s="425" t="s">
        <v>1331</v>
      </c>
      <c r="C127" s="426">
        <v>42643</v>
      </c>
      <c r="D127" s="426">
        <v>42650</v>
      </c>
      <c r="E127" s="425" t="s">
        <v>1341</v>
      </c>
      <c r="F127" s="425" t="s">
        <v>1332</v>
      </c>
      <c r="G127" s="425" t="s">
        <v>1333</v>
      </c>
      <c r="H127" s="425" t="s">
        <v>1260</v>
      </c>
      <c r="I127" s="425" t="s">
        <v>1239</v>
      </c>
      <c r="J127" s="427">
        <v>1157.79</v>
      </c>
      <c r="K127" s="425" t="s">
        <v>1335</v>
      </c>
      <c r="L127" s="425" t="s">
        <v>1444</v>
      </c>
      <c r="M127" s="425"/>
    </row>
    <row r="128" spans="1:13" outlineLevel="2" x14ac:dyDescent="0.2">
      <c r="A128" s="425" t="s">
        <v>1261</v>
      </c>
      <c r="B128" s="425" t="s">
        <v>1331</v>
      </c>
      <c r="C128" s="426">
        <v>42674</v>
      </c>
      <c r="D128" s="426">
        <v>42677</v>
      </c>
      <c r="E128" s="425" t="s">
        <v>1341</v>
      </c>
      <c r="F128" s="425" t="s">
        <v>1332</v>
      </c>
      <c r="G128" s="425" t="s">
        <v>1333</v>
      </c>
      <c r="H128" s="425" t="s">
        <v>1262</v>
      </c>
      <c r="I128" s="425" t="s">
        <v>1239</v>
      </c>
      <c r="J128" s="427">
        <v>1157.79</v>
      </c>
      <c r="K128" s="425" t="s">
        <v>1335</v>
      </c>
      <c r="L128" s="425" t="s">
        <v>1445</v>
      </c>
      <c r="M128" s="425"/>
    </row>
    <row r="129" spans="1:13" outlineLevel="2" x14ac:dyDescent="0.2">
      <c r="A129" s="425" t="s">
        <v>1263</v>
      </c>
      <c r="B129" s="425" t="s">
        <v>1331</v>
      </c>
      <c r="C129" s="426">
        <v>42704</v>
      </c>
      <c r="D129" s="426">
        <v>42705</v>
      </c>
      <c r="E129" s="425" t="s">
        <v>1341</v>
      </c>
      <c r="F129" s="425" t="s">
        <v>1332</v>
      </c>
      <c r="G129" s="425" t="s">
        <v>1333</v>
      </c>
      <c r="H129" s="425" t="s">
        <v>1264</v>
      </c>
      <c r="I129" s="425" t="s">
        <v>1239</v>
      </c>
      <c r="J129" s="427">
        <v>1157.79</v>
      </c>
      <c r="K129" s="425" t="s">
        <v>1335</v>
      </c>
      <c r="L129" s="425" t="s">
        <v>1446</v>
      </c>
      <c r="M129" s="425"/>
    </row>
    <row r="130" spans="1:13" outlineLevel="2" x14ac:dyDescent="0.2">
      <c r="A130" s="425" t="s">
        <v>1265</v>
      </c>
      <c r="B130" s="425" t="s">
        <v>1331</v>
      </c>
      <c r="C130" s="426">
        <v>42735</v>
      </c>
      <c r="D130" s="426">
        <v>42738</v>
      </c>
      <c r="E130" s="425" t="s">
        <v>1341</v>
      </c>
      <c r="F130" s="425" t="s">
        <v>1332</v>
      </c>
      <c r="G130" s="425" t="s">
        <v>1333</v>
      </c>
      <c r="H130" s="425" t="s">
        <v>1266</v>
      </c>
      <c r="I130" s="425" t="s">
        <v>1239</v>
      </c>
      <c r="J130" s="427">
        <v>1157.79</v>
      </c>
      <c r="K130" s="425" t="s">
        <v>1335</v>
      </c>
      <c r="L130" s="425" t="s">
        <v>1447</v>
      </c>
      <c r="M130" s="425"/>
    </row>
    <row r="131" spans="1:13" outlineLevel="2" x14ac:dyDescent="0.2">
      <c r="A131" s="425" t="s">
        <v>1267</v>
      </c>
      <c r="B131" s="425" t="s">
        <v>1331</v>
      </c>
      <c r="C131" s="426">
        <v>42766</v>
      </c>
      <c r="D131" s="426">
        <v>42772</v>
      </c>
      <c r="E131" s="425" t="s">
        <v>1341</v>
      </c>
      <c r="F131" s="425" t="s">
        <v>1332</v>
      </c>
      <c r="G131" s="425" t="s">
        <v>1333</v>
      </c>
      <c r="H131" s="425" t="s">
        <v>1268</v>
      </c>
      <c r="I131" s="425" t="s">
        <v>1239</v>
      </c>
      <c r="J131" s="427">
        <v>1157.79</v>
      </c>
      <c r="K131" s="425" t="s">
        <v>1335</v>
      </c>
      <c r="L131" s="425" t="s">
        <v>1448</v>
      </c>
      <c r="M131" s="425"/>
    </row>
    <row r="132" spans="1:13" outlineLevel="2" x14ac:dyDescent="0.2">
      <c r="A132" s="425" t="s">
        <v>1269</v>
      </c>
      <c r="B132" s="425" t="s">
        <v>1331</v>
      </c>
      <c r="C132" s="426">
        <v>42794</v>
      </c>
      <c r="D132" s="426">
        <v>42795</v>
      </c>
      <c r="E132" s="425" t="s">
        <v>1341</v>
      </c>
      <c r="F132" s="425" t="s">
        <v>1332</v>
      </c>
      <c r="G132" s="425" t="s">
        <v>1333</v>
      </c>
      <c r="H132" s="425" t="s">
        <v>1270</v>
      </c>
      <c r="I132" s="425" t="s">
        <v>1239</v>
      </c>
      <c r="J132" s="427">
        <v>1157.79</v>
      </c>
      <c r="K132" s="425" t="s">
        <v>1335</v>
      </c>
      <c r="L132" s="425" t="s">
        <v>1449</v>
      </c>
      <c r="M132" s="425"/>
    </row>
    <row r="133" spans="1:13" outlineLevel="2" x14ac:dyDescent="0.2">
      <c r="A133" s="425" t="s">
        <v>1271</v>
      </c>
      <c r="B133" s="425" t="s">
        <v>1331</v>
      </c>
      <c r="C133" s="426">
        <v>42825</v>
      </c>
      <c r="D133" s="426">
        <v>42831</v>
      </c>
      <c r="E133" s="425" t="s">
        <v>1341</v>
      </c>
      <c r="F133" s="425" t="s">
        <v>1332</v>
      </c>
      <c r="G133" s="425" t="s">
        <v>1333</v>
      </c>
      <c r="H133" s="425" t="s">
        <v>1272</v>
      </c>
      <c r="I133" s="425" t="s">
        <v>1239</v>
      </c>
      <c r="J133" s="427">
        <v>1157.79</v>
      </c>
      <c r="K133" s="425" t="s">
        <v>1335</v>
      </c>
      <c r="L133" s="425" t="s">
        <v>1450</v>
      </c>
      <c r="M133" s="425"/>
    </row>
    <row r="134" spans="1:13" outlineLevel="2" x14ac:dyDescent="0.2">
      <c r="A134" s="425" t="s">
        <v>1273</v>
      </c>
      <c r="B134" s="425" t="s">
        <v>1331</v>
      </c>
      <c r="C134" s="426">
        <v>42855</v>
      </c>
      <c r="D134" s="426">
        <v>42858</v>
      </c>
      <c r="E134" s="425" t="s">
        <v>1341</v>
      </c>
      <c r="F134" s="425" t="s">
        <v>1332</v>
      </c>
      <c r="G134" s="425" t="s">
        <v>1333</v>
      </c>
      <c r="H134" s="425" t="s">
        <v>1274</v>
      </c>
      <c r="I134" s="425" t="s">
        <v>1239</v>
      </c>
      <c r="J134" s="427">
        <v>1157.79</v>
      </c>
      <c r="K134" s="425" t="s">
        <v>1335</v>
      </c>
      <c r="L134" s="425" t="s">
        <v>1451</v>
      </c>
      <c r="M134" s="425"/>
    </row>
    <row r="135" spans="1:13" outlineLevel="2" x14ac:dyDescent="0.2">
      <c r="A135" s="425" t="s">
        <v>1275</v>
      </c>
      <c r="B135" s="425" t="s">
        <v>1331</v>
      </c>
      <c r="C135" s="426">
        <v>42886</v>
      </c>
      <c r="D135" s="426">
        <v>42888</v>
      </c>
      <c r="E135" s="425" t="s">
        <v>1341</v>
      </c>
      <c r="F135" s="425" t="s">
        <v>1332</v>
      </c>
      <c r="G135" s="425" t="s">
        <v>1333</v>
      </c>
      <c r="H135" s="425" t="s">
        <v>1276</v>
      </c>
      <c r="I135" s="425" t="s">
        <v>1239</v>
      </c>
      <c r="J135" s="427">
        <v>1157.79</v>
      </c>
      <c r="K135" s="425" t="s">
        <v>1335</v>
      </c>
      <c r="L135" s="425" t="s">
        <v>1452</v>
      </c>
      <c r="M135" s="425"/>
    </row>
    <row r="136" spans="1:13" outlineLevel="2" x14ac:dyDescent="0.2">
      <c r="A136" s="425" t="s">
        <v>1292</v>
      </c>
      <c r="B136" s="425" t="s">
        <v>1398</v>
      </c>
      <c r="C136" s="426">
        <v>42704</v>
      </c>
      <c r="D136" s="426">
        <v>42705</v>
      </c>
      <c r="E136" s="425" t="s">
        <v>1341</v>
      </c>
      <c r="F136" s="425" t="s">
        <v>1332</v>
      </c>
      <c r="G136" s="425" t="s">
        <v>1333</v>
      </c>
      <c r="H136" s="425" t="s">
        <v>1264</v>
      </c>
      <c r="I136" s="425" t="s">
        <v>1242</v>
      </c>
      <c r="J136" s="427">
        <v>144.72</v>
      </c>
      <c r="K136" s="425" t="s">
        <v>1335</v>
      </c>
      <c r="L136" s="425" t="s">
        <v>1403</v>
      </c>
      <c r="M136" s="425"/>
    </row>
    <row r="137" spans="1:13" outlineLevel="1" x14ac:dyDescent="0.2">
      <c r="A137" s="425"/>
      <c r="B137" s="425"/>
      <c r="C137" s="426"/>
      <c r="D137" s="426"/>
      <c r="E137" s="434" t="s">
        <v>1467</v>
      </c>
      <c r="F137" s="425"/>
      <c r="G137" s="425"/>
      <c r="H137" s="425"/>
      <c r="I137" s="425"/>
      <c r="J137" s="427">
        <f>SUBTOTAL(9,J82:J136)</f>
        <v>16237.980000000005</v>
      </c>
      <c r="K137" s="425"/>
      <c r="L137" s="425"/>
      <c r="M137" s="425">
        <f>SUBTOTAL(9,M82:M136)</f>
        <v>0</v>
      </c>
    </row>
    <row r="138" spans="1:13" x14ac:dyDescent="0.2">
      <c r="A138" s="428"/>
      <c r="B138" s="428"/>
      <c r="C138" s="429"/>
      <c r="D138" s="429"/>
      <c r="E138" s="428" t="s">
        <v>969</v>
      </c>
      <c r="F138" s="428"/>
      <c r="G138" s="428"/>
      <c r="H138" s="428"/>
      <c r="I138" s="428"/>
      <c r="J138" s="430">
        <f>SUBTOTAL(9,J12:J136)</f>
        <v>73217.799999999959</v>
      </c>
      <c r="K138" s="428"/>
      <c r="L138" s="428"/>
      <c r="M138" s="428">
        <f>SUBTOTAL(9,M12:M136)</f>
        <v>71570</v>
      </c>
    </row>
  </sheetData>
  <autoFilter ref="A11:Q138"/>
  <sortState ref="A12:Q133">
    <sortCondition ref="E12:E133"/>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FF00"/>
    <pageSetUpPr fitToPage="1"/>
  </sheetPr>
  <dimension ref="A1:AK270"/>
  <sheetViews>
    <sheetView zoomScaleNormal="100" workbookViewId="0">
      <pane xSplit="2" ySplit="2" topLeftCell="Z176" activePane="bottomRight" state="frozen"/>
      <selection pane="topRight" activeCell="C1" sqref="C1"/>
      <selection pane="bottomLeft" activeCell="A3" sqref="A3"/>
      <selection pane="bottomRight" activeCell="AJ241" sqref="AJ241"/>
    </sheetView>
  </sheetViews>
  <sheetFormatPr defaultColWidth="51.33203125" defaultRowHeight="18" customHeight="1" outlineLevelCol="1" x14ac:dyDescent="0.2"/>
  <cols>
    <col min="1" max="1" width="9.44140625" style="311" bestFit="1" customWidth="1"/>
    <col min="2" max="2" width="14.21875" style="269" customWidth="1" outlineLevel="1"/>
    <col min="3" max="3" width="13" style="269" customWidth="1" outlineLevel="1"/>
    <col min="4" max="4" width="19.5546875" style="269" customWidth="1" outlineLevel="1"/>
    <col min="5" max="5" width="3.88671875" style="269" customWidth="1" outlineLevel="1"/>
    <col min="6" max="6" width="7.6640625" style="269" customWidth="1" outlineLevel="1"/>
    <col min="7" max="7" width="14.88671875" style="269" customWidth="1" outlineLevel="1"/>
    <col min="8" max="8" width="23" style="269" customWidth="1" outlineLevel="1"/>
    <col min="9" max="9" width="8.33203125" style="269" customWidth="1" outlineLevel="1"/>
    <col min="10" max="10" width="9.5546875" style="22" bestFit="1" customWidth="1"/>
    <col min="11" max="11" width="11.33203125" style="22" customWidth="1" outlineLevel="1"/>
    <col min="12" max="13" width="9.77734375" style="22" customWidth="1" outlineLevel="1"/>
    <col min="14" max="14" width="15.109375" style="22" customWidth="1" outlineLevel="1"/>
    <col min="15" max="15" width="13" style="22" customWidth="1" outlineLevel="1"/>
    <col min="16" max="16" width="18.88671875" style="22" customWidth="1" outlineLevel="1"/>
    <col min="17" max="17" width="13.77734375" style="22" customWidth="1" outlineLevel="1"/>
    <col min="18" max="18" width="15.33203125" style="22" customWidth="1" outlineLevel="1"/>
    <col min="19" max="19" width="12.109375" style="22" customWidth="1"/>
    <col min="20" max="20" width="16" style="305" customWidth="1" outlineLevel="1"/>
    <col min="21" max="21" width="12.33203125" style="305" customWidth="1" outlineLevel="1"/>
    <col min="22" max="22" width="10.44140625" style="305" customWidth="1"/>
    <col min="23" max="23" width="9.21875" style="305" customWidth="1"/>
    <col min="24" max="24" width="13.44140625" style="305" customWidth="1"/>
    <col min="25" max="25" width="13.44140625" style="363" customWidth="1"/>
    <col min="26" max="26" width="9.33203125" style="305" bestFit="1" customWidth="1"/>
    <col min="27" max="27" width="10.88671875" style="363" bestFit="1" customWidth="1"/>
    <col min="28" max="28" width="10.44140625" style="305" bestFit="1" customWidth="1"/>
    <col min="29" max="29" width="12.33203125" style="333" bestFit="1" customWidth="1"/>
    <col min="30" max="30" width="13.44140625" style="305" bestFit="1" customWidth="1"/>
    <col min="31" max="31" width="11.88671875" style="305" bestFit="1" customWidth="1"/>
    <col min="32" max="32" width="14.77734375" style="305" customWidth="1"/>
    <col min="33" max="33" width="10.88671875" style="363" bestFit="1" customWidth="1"/>
    <col min="34" max="34" width="11.88671875" style="363" customWidth="1"/>
    <col min="35" max="35" width="19.109375" style="363" customWidth="1"/>
    <col min="36" max="36" width="16" style="21" bestFit="1" customWidth="1"/>
    <col min="37" max="16384" width="51.33203125" style="21"/>
  </cols>
  <sheetData>
    <row r="1" spans="1:36" ht="75" x14ac:dyDescent="0.2">
      <c r="A1" s="308"/>
      <c r="B1" s="297"/>
      <c r="C1" s="297"/>
      <c r="D1" s="297"/>
      <c r="E1" s="297"/>
      <c r="F1" s="297"/>
      <c r="G1" s="297"/>
      <c r="H1" s="297"/>
      <c r="I1" s="297"/>
      <c r="J1" s="20"/>
      <c r="K1" s="341" t="s">
        <v>1188</v>
      </c>
      <c r="M1" s="20"/>
      <c r="N1" s="20"/>
      <c r="O1" s="20"/>
      <c r="P1" s="20"/>
      <c r="Q1" s="341" t="s">
        <v>1191</v>
      </c>
      <c r="R1" s="341" t="s">
        <v>1194</v>
      </c>
      <c r="S1" s="342" t="s">
        <v>1187</v>
      </c>
      <c r="T1" s="313">
        <f>'Dist BWC BuyDown Methodology'!B20</f>
        <v>6790.7056324231626</v>
      </c>
      <c r="U1" s="313">
        <f>'Dist BWC BuyDown Methodology'!B21</f>
        <v>806.49528850501474</v>
      </c>
      <c r="V1" s="313">
        <f>T1-U1</f>
        <v>5984.2103439181483</v>
      </c>
      <c r="W1" s="302"/>
      <c r="X1" s="307" t="s">
        <v>1165</v>
      </c>
      <c r="Y1" s="368" t="s">
        <v>1184</v>
      </c>
      <c r="Z1" s="307" t="s">
        <v>1171</v>
      </c>
      <c r="AA1" s="361" t="s">
        <v>1166</v>
      </c>
      <c r="AB1" s="307" t="s">
        <v>1167</v>
      </c>
      <c r="AC1" s="370" t="s">
        <v>1183</v>
      </c>
      <c r="AD1" s="307" t="s">
        <v>1168</v>
      </c>
      <c r="AE1" s="307" t="s">
        <v>1169</v>
      </c>
      <c r="AF1" s="307" t="s">
        <v>1196</v>
      </c>
      <c r="AG1" s="361" t="s">
        <v>1238</v>
      </c>
      <c r="AH1" s="361" t="s">
        <v>1170</v>
      </c>
      <c r="AI1" s="375" t="s">
        <v>1220</v>
      </c>
      <c r="AJ1" s="19" t="s">
        <v>1197</v>
      </c>
    </row>
    <row r="2" spans="1:36" s="270" customFormat="1" ht="75" customHeight="1" x14ac:dyDescent="0.2">
      <c r="A2" s="314" t="s">
        <v>0</v>
      </c>
      <c r="B2" s="315" t="s">
        <v>1173</v>
      </c>
      <c r="C2" s="315" t="s">
        <v>1</v>
      </c>
      <c r="D2" s="315" t="s">
        <v>2</v>
      </c>
      <c r="E2" s="315" t="s">
        <v>3</v>
      </c>
      <c r="F2" s="316" t="s">
        <v>4</v>
      </c>
      <c r="G2" s="316" t="s">
        <v>5</v>
      </c>
      <c r="H2" s="316" t="s">
        <v>6</v>
      </c>
      <c r="I2" s="317" t="s">
        <v>7</v>
      </c>
      <c r="J2" s="318" t="s">
        <v>1174</v>
      </c>
      <c r="K2" s="318" t="s">
        <v>1175</v>
      </c>
      <c r="L2" s="318" t="s">
        <v>1176</v>
      </c>
      <c r="M2" s="319" t="s">
        <v>598</v>
      </c>
      <c r="N2" s="319" t="s">
        <v>1177</v>
      </c>
      <c r="O2" s="319" t="s">
        <v>976</v>
      </c>
      <c r="P2" s="319" t="s">
        <v>1178</v>
      </c>
      <c r="Q2" s="319" t="s">
        <v>978</v>
      </c>
      <c r="R2" s="319" t="s">
        <v>1179</v>
      </c>
      <c r="S2" s="422" t="s">
        <v>1180</v>
      </c>
      <c r="T2" s="320" t="s">
        <v>1181</v>
      </c>
      <c r="U2" s="320" t="s">
        <v>1163</v>
      </c>
      <c r="V2" s="421" t="s">
        <v>1234</v>
      </c>
      <c r="W2" s="422" t="s">
        <v>1182</v>
      </c>
      <c r="X2" s="307" t="s">
        <v>983</v>
      </c>
      <c r="Y2" s="368" t="s">
        <v>1223</v>
      </c>
      <c r="Z2" s="307" t="s">
        <v>1224</v>
      </c>
      <c r="AA2" s="361" t="s">
        <v>1225</v>
      </c>
      <c r="AB2" s="307" t="s">
        <v>1226</v>
      </c>
      <c r="AC2" s="370" t="s">
        <v>1227</v>
      </c>
      <c r="AD2" s="307" t="s">
        <v>1228</v>
      </c>
      <c r="AE2" s="307" t="s">
        <v>1229</v>
      </c>
      <c r="AF2" s="307" t="s">
        <v>1230</v>
      </c>
      <c r="AG2" s="361" t="s">
        <v>1231</v>
      </c>
      <c r="AH2" s="361" t="s">
        <v>1232</v>
      </c>
      <c r="AI2" s="375" t="s">
        <v>1233</v>
      </c>
      <c r="AJ2" s="19"/>
    </row>
    <row r="3" spans="1:36" s="282" customFormat="1" ht="18" hidden="1" customHeight="1" x14ac:dyDescent="0.2">
      <c r="A3" s="309" t="s">
        <v>507</v>
      </c>
      <c r="B3" s="272" t="s">
        <v>508</v>
      </c>
      <c r="C3" s="273" t="s">
        <v>19</v>
      </c>
      <c r="D3" s="274" t="s">
        <v>20</v>
      </c>
      <c r="E3" s="275">
        <v>2</v>
      </c>
      <c r="F3" s="276" t="s">
        <v>498</v>
      </c>
      <c r="G3" s="272" t="s">
        <v>599</v>
      </c>
      <c r="H3" s="272" t="s">
        <v>600</v>
      </c>
      <c r="I3" s="277">
        <v>601690</v>
      </c>
      <c r="J3" s="278">
        <v>1</v>
      </c>
      <c r="K3" s="279">
        <v>1</v>
      </c>
      <c r="L3" s="280">
        <f t="shared" ref="L3:L66" si="0">J3*K3</f>
        <v>1</v>
      </c>
      <c r="M3" s="281" t="s">
        <v>12</v>
      </c>
      <c r="N3" s="280">
        <f t="shared" ref="N3:N66" si="1">IF(M3="Y",L3,0)</f>
        <v>0</v>
      </c>
      <c r="O3" s="281" t="s">
        <v>12</v>
      </c>
      <c r="P3" s="280">
        <f t="shared" ref="P3:P66" si="2">IF(O3="Y",L3,0)</f>
        <v>0</v>
      </c>
      <c r="Q3" s="281" t="s">
        <v>12</v>
      </c>
      <c r="R3" s="280">
        <f t="shared" ref="R3:R34" si="3">IF(Q3="Y",L3,0)</f>
        <v>0</v>
      </c>
      <c r="S3" s="280">
        <f t="shared" ref="S3:S66" si="4">L3+N3+P3+R3</f>
        <v>1</v>
      </c>
      <c r="T3" s="303">
        <f t="shared" ref="T3:T66" si="5">$T$1*S3</f>
        <v>6790.7056324231626</v>
      </c>
      <c r="U3" s="303">
        <f t="shared" ref="U3:U66" si="6">$U$1*S3</f>
        <v>806.49528850501474</v>
      </c>
      <c r="V3" s="303">
        <f t="shared" ref="V3:V66" si="7">T3-U3</f>
        <v>5984.2103439181483</v>
      </c>
      <c r="W3" s="306">
        <f t="shared" ref="W3:W34" si="8">V3/12</f>
        <v>498.68419532651234</v>
      </c>
      <c r="X3" s="303">
        <v>6487.65</v>
      </c>
      <c r="Y3" s="334">
        <v>6770</v>
      </c>
      <c r="Z3" s="303">
        <v>28.8</v>
      </c>
      <c r="AA3" s="334">
        <v>4</v>
      </c>
      <c r="AB3" s="303">
        <v>85</v>
      </c>
      <c r="AC3" s="335">
        <f t="shared" ref="AC3:AC66" si="9">AB3/85</f>
        <v>1</v>
      </c>
      <c r="AD3" s="303">
        <v>0</v>
      </c>
      <c r="AE3" s="303">
        <v>0</v>
      </c>
      <c r="AF3" s="303">
        <v>0</v>
      </c>
      <c r="AG3" s="334">
        <v>0</v>
      </c>
      <c r="AH3" s="334">
        <v>6774</v>
      </c>
      <c r="AI3" s="334">
        <v>347.4</v>
      </c>
      <c r="AJ3" s="369">
        <f t="shared" ref="AJ3:AJ67" si="10">AF3+AE3+AD3+AB3+Z3+X3+AI3</f>
        <v>6948.8499999999995</v>
      </c>
    </row>
    <row r="4" spans="1:36" s="282" customFormat="1" ht="18" hidden="1" customHeight="1" x14ac:dyDescent="0.2">
      <c r="A4" s="309" t="s">
        <v>152</v>
      </c>
      <c r="B4" s="276" t="s">
        <v>153</v>
      </c>
      <c r="C4" s="273" t="s">
        <v>19</v>
      </c>
      <c r="D4" s="276" t="s">
        <v>20</v>
      </c>
      <c r="E4" s="275">
        <v>2</v>
      </c>
      <c r="F4" s="276" t="s">
        <v>135</v>
      </c>
      <c r="G4" s="276" t="s">
        <v>602</v>
      </c>
      <c r="H4" s="276" t="s">
        <v>603</v>
      </c>
      <c r="I4" s="276">
        <v>505911</v>
      </c>
      <c r="J4" s="278">
        <v>1</v>
      </c>
      <c r="K4" s="279">
        <v>0.5</v>
      </c>
      <c r="L4" s="280">
        <f t="shared" si="0"/>
        <v>0.5</v>
      </c>
      <c r="M4" s="281" t="s">
        <v>12</v>
      </c>
      <c r="N4" s="280">
        <f t="shared" si="1"/>
        <v>0</v>
      </c>
      <c r="O4" s="281" t="s">
        <v>12</v>
      </c>
      <c r="P4" s="280">
        <f t="shared" si="2"/>
        <v>0</v>
      </c>
      <c r="Q4" s="281" t="s">
        <v>12</v>
      </c>
      <c r="R4" s="280">
        <f t="shared" si="3"/>
        <v>0</v>
      </c>
      <c r="S4" s="280">
        <f t="shared" si="4"/>
        <v>0.5</v>
      </c>
      <c r="T4" s="303">
        <f t="shared" si="5"/>
        <v>3395.3528162115813</v>
      </c>
      <c r="U4" s="303">
        <f t="shared" si="6"/>
        <v>403.24764425250737</v>
      </c>
      <c r="V4" s="303">
        <f t="shared" si="7"/>
        <v>2992.1051719590741</v>
      </c>
      <c r="W4" s="306">
        <f t="shared" si="8"/>
        <v>249.34209766325617</v>
      </c>
      <c r="X4" s="303">
        <v>0</v>
      </c>
      <c r="Y4" s="334">
        <v>0</v>
      </c>
      <c r="Z4" s="303">
        <v>0</v>
      </c>
      <c r="AA4" s="334">
        <v>0</v>
      </c>
      <c r="AB4" s="303">
        <v>0</v>
      </c>
      <c r="AC4" s="335">
        <f t="shared" si="9"/>
        <v>0</v>
      </c>
      <c r="AD4" s="303">
        <v>0</v>
      </c>
      <c r="AE4" s="303">
        <v>0</v>
      </c>
      <c r="AF4" s="303">
        <v>0</v>
      </c>
      <c r="AG4" s="334">
        <v>0</v>
      </c>
      <c r="AH4" s="334">
        <v>0</v>
      </c>
      <c r="AI4" s="334">
        <v>243.12</v>
      </c>
      <c r="AJ4" s="369">
        <f t="shared" si="10"/>
        <v>243.12</v>
      </c>
    </row>
    <row r="5" spans="1:36" s="282" customFormat="1" ht="18" hidden="1" customHeight="1" x14ac:dyDescent="0.2">
      <c r="A5" s="309" t="s">
        <v>120</v>
      </c>
      <c r="B5" s="276" t="s">
        <v>153</v>
      </c>
      <c r="C5" s="273" t="s">
        <v>19</v>
      </c>
      <c r="D5" s="276" t="s">
        <v>20</v>
      </c>
      <c r="E5" s="275">
        <v>2</v>
      </c>
      <c r="F5" s="276" t="s">
        <v>135</v>
      </c>
      <c r="G5" s="276" t="s">
        <v>604</v>
      </c>
      <c r="H5" s="276" t="s">
        <v>605</v>
      </c>
      <c r="I5" s="276" t="s">
        <v>551</v>
      </c>
      <c r="J5" s="278">
        <v>1</v>
      </c>
      <c r="K5" s="279">
        <v>0.5</v>
      </c>
      <c r="L5" s="280">
        <f t="shared" si="0"/>
        <v>0.5</v>
      </c>
      <c r="M5" s="281" t="s">
        <v>12</v>
      </c>
      <c r="N5" s="280">
        <f t="shared" si="1"/>
        <v>0</v>
      </c>
      <c r="O5" s="281" t="s">
        <v>12</v>
      </c>
      <c r="P5" s="280">
        <f t="shared" si="2"/>
        <v>0</v>
      </c>
      <c r="Q5" s="281" t="s">
        <v>12</v>
      </c>
      <c r="R5" s="280">
        <f t="shared" si="3"/>
        <v>0</v>
      </c>
      <c r="S5" s="280">
        <f t="shared" si="4"/>
        <v>0.5</v>
      </c>
      <c r="T5" s="303">
        <f t="shared" si="5"/>
        <v>3395.3528162115813</v>
      </c>
      <c r="U5" s="303">
        <f t="shared" si="6"/>
        <v>403.24764425250737</v>
      </c>
      <c r="V5" s="303">
        <f t="shared" si="7"/>
        <v>2992.1051719590741</v>
      </c>
      <c r="W5" s="306">
        <f t="shared" si="8"/>
        <v>249.34209766325617</v>
      </c>
      <c r="X5" s="303">
        <v>356.94</v>
      </c>
      <c r="Y5" s="334">
        <v>737</v>
      </c>
      <c r="Z5" s="303">
        <v>60.1</v>
      </c>
      <c r="AA5" s="334">
        <v>9</v>
      </c>
      <c r="AB5" s="303">
        <v>0</v>
      </c>
      <c r="AC5" s="335">
        <f t="shared" si="9"/>
        <v>0</v>
      </c>
      <c r="AD5" s="303">
        <v>3.69</v>
      </c>
      <c r="AE5" s="303">
        <v>0</v>
      </c>
      <c r="AF5" s="303">
        <v>0</v>
      </c>
      <c r="AG5" s="334">
        <v>0</v>
      </c>
      <c r="AH5" s="334">
        <v>746</v>
      </c>
      <c r="AI5" s="334">
        <v>694.68</v>
      </c>
      <c r="AJ5" s="369">
        <f t="shared" si="10"/>
        <v>1115.4099999999999</v>
      </c>
    </row>
    <row r="6" spans="1:36" s="282" customFormat="1" ht="18" hidden="1" customHeight="1" x14ac:dyDescent="0.2">
      <c r="A6" s="309" t="s">
        <v>17</v>
      </c>
      <c r="B6" s="276" t="s">
        <v>18</v>
      </c>
      <c r="C6" s="273" t="s">
        <v>19</v>
      </c>
      <c r="D6" s="276" t="s">
        <v>20</v>
      </c>
      <c r="E6" s="275">
        <v>2</v>
      </c>
      <c r="F6" s="276" t="s">
        <v>11</v>
      </c>
      <c r="G6" s="276" t="s">
        <v>606</v>
      </c>
      <c r="H6" s="273" t="s">
        <v>607</v>
      </c>
      <c r="I6" s="283">
        <v>150000</v>
      </c>
      <c r="J6" s="278">
        <v>3</v>
      </c>
      <c r="K6" s="279">
        <v>1</v>
      </c>
      <c r="L6" s="280">
        <f t="shared" si="0"/>
        <v>3</v>
      </c>
      <c r="M6" s="281" t="s">
        <v>12</v>
      </c>
      <c r="N6" s="280">
        <f t="shared" si="1"/>
        <v>0</v>
      </c>
      <c r="O6" s="281" t="s">
        <v>12</v>
      </c>
      <c r="P6" s="280">
        <f t="shared" si="2"/>
        <v>0</v>
      </c>
      <c r="Q6" s="281" t="s">
        <v>12</v>
      </c>
      <c r="R6" s="280">
        <f t="shared" si="3"/>
        <v>0</v>
      </c>
      <c r="S6" s="280">
        <f t="shared" si="4"/>
        <v>3</v>
      </c>
      <c r="T6" s="303">
        <f t="shared" si="5"/>
        <v>20372.116897269487</v>
      </c>
      <c r="U6" s="303">
        <f t="shared" si="6"/>
        <v>2419.4858655150442</v>
      </c>
      <c r="V6" s="303">
        <f t="shared" si="7"/>
        <v>17952.631031754441</v>
      </c>
      <c r="W6" s="306">
        <f t="shared" si="8"/>
        <v>1496.0525859795368</v>
      </c>
      <c r="X6" s="303">
        <v>22167.45</v>
      </c>
      <c r="Y6" s="334">
        <v>54583</v>
      </c>
      <c r="Z6" s="303">
        <v>1116.5899999999999</v>
      </c>
      <c r="AA6" s="334">
        <v>263</v>
      </c>
      <c r="AB6" s="303">
        <v>403.75</v>
      </c>
      <c r="AC6" s="335">
        <f t="shared" si="9"/>
        <v>4.75</v>
      </c>
      <c r="AD6" s="303">
        <v>58.18</v>
      </c>
      <c r="AE6" s="303">
        <v>10.7</v>
      </c>
      <c r="AF6" s="303">
        <v>0</v>
      </c>
      <c r="AG6" s="334">
        <v>0</v>
      </c>
      <c r="AH6" s="334">
        <v>54846</v>
      </c>
      <c r="AI6" s="334">
        <v>10420.08</v>
      </c>
      <c r="AJ6" s="369">
        <f t="shared" si="10"/>
        <v>34176.75</v>
      </c>
    </row>
    <row r="7" spans="1:36" s="282" customFormat="1" ht="18" hidden="1" customHeight="1" x14ac:dyDescent="0.2">
      <c r="A7" s="309" t="s">
        <v>31</v>
      </c>
      <c r="B7" s="276" t="s">
        <v>1172</v>
      </c>
      <c r="C7" s="273" t="s">
        <v>19</v>
      </c>
      <c r="D7" s="276" t="s">
        <v>20</v>
      </c>
      <c r="E7" s="275">
        <v>2</v>
      </c>
      <c r="F7" s="276" t="s">
        <v>11</v>
      </c>
      <c r="G7" s="276" t="s">
        <v>612</v>
      </c>
      <c r="H7" s="276" t="s">
        <v>32</v>
      </c>
      <c r="I7" s="276">
        <v>151301</v>
      </c>
      <c r="J7" s="278">
        <v>2</v>
      </c>
      <c r="K7" s="279">
        <v>1</v>
      </c>
      <c r="L7" s="280">
        <f t="shared" si="0"/>
        <v>2</v>
      </c>
      <c r="M7" s="281" t="s">
        <v>12</v>
      </c>
      <c r="N7" s="280">
        <f t="shared" si="1"/>
        <v>0</v>
      </c>
      <c r="O7" s="281" t="s">
        <v>12</v>
      </c>
      <c r="P7" s="280">
        <f t="shared" si="2"/>
        <v>0</v>
      </c>
      <c r="Q7" s="281" t="s">
        <v>12</v>
      </c>
      <c r="R7" s="280">
        <f t="shared" si="3"/>
        <v>0</v>
      </c>
      <c r="S7" s="280">
        <f t="shared" si="4"/>
        <v>2</v>
      </c>
      <c r="T7" s="303">
        <f t="shared" si="5"/>
        <v>13581.411264846325</v>
      </c>
      <c r="U7" s="303">
        <f t="shared" si="6"/>
        <v>1612.9905770100295</v>
      </c>
      <c r="V7" s="303">
        <f t="shared" si="7"/>
        <v>11968.420687836297</v>
      </c>
      <c r="W7" s="306">
        <f t="shared" si="8"/>
        <v>997.36839065302468</v>
      </c>
      <c r="X7" s="303">
        <v>0</v>
      </c>
      <c r="Y7" s="334">
        <v>0</v>
      </c>
      <c r="Z7" s="303">
        <v>0</v>
      </c>
      <c r="AA7" s="334">
        <v>0</v>
      </c>
      <c r="AB7" s="303">
        <v>0</v>
      </c>
      <c r="AC7" s="335">
        <f t="shared" si="9"/>
        <v>0</v>
      </c>
      <c r="AD7" s="303">
        <v>0</v>
      </c>
      <c r="AE7" s="303">
        <v>0</v>
      </c>
      <c r="AF7" s="303">
        <v>0</v>
      </c>
      <c r="AG7" s="334">
        <v>0</v>
      </c>
      <c r="AH7" s="334">
        <v>0</v>
      </c>
      <c r="AI7" s="334">
        <v>243.12</v>
      </c>
      <c r="AJ7" s="369">
        <f t="shared" si="10"/>
        <v>243.12</v>
      </c>
    </row>
    <row r="8" spans="1:36" s="282" customFormat="1" ht="18" hidden="1" customHeight="1" x14ac:dyDescent="0.2">
      <c r="A8" s="310" t="s">
        <v>533</v>
      </c>
      <c r="B8" s="276" t="s">
        <v>758</v>
      </c>
      <c r="C8" s="273" t="s">
        <v>758</v>
      </c>
      <c r="D8" s="276" t="s">
        <v>1186</v>
      </c>
      <c r="E8" s="275"/>
      <c r="F8" s="276" t="s">
        <v>521</v>
      </c>
      <c r="G8" s="276" t="s">
        <v>614</v>
      </c>
      <c r="H8" s="276" t="s">
        <v>534</v>
      </c>
      <c r="I8" s="283">
        <v>106000</v>
      </c>
      <c r="J8" s="278">
        <v>0</v>
      </c>
      <c r="K8" s="279">
        <v>0</v>
      </c>
      <c r="L8" s="280">
        <f t="shared" si="0"/>
        <v>0</v>
      </c>
      <c r="M8" s="281" t="s">
        <v>12</v>
      </c>
      <c r="N8" s="280">
        <f t="shared" si="1"/>
        <v>0</v>
      </c>
      <c r="O8" s="281" t="s">
        <v>12</v>
      </c>
      <c r="P8" s="280">
        <f t="shared" si="2"/>
        <v>0</v>
      </c>
      <c r="Q8" s="281" t="s">
        <v>12</v>
      </c>
      <c r="R8" s="280">
        <f t="shared" si="3"/>
        <v>0</v>
      </c>
      <c r="S8" s="280">
        <f t="shared" si="4"/>
        <v>0</v>
      </c>
      <c r="T8" s="303">
        <f t="shared" si="5"/>
        <v>0</v>
      </c>
      <c r="U8" s="303">
        <f t="shared" si="6"/>
        <v>0</v>
      </c>
      <c r="V8" s="303">
        <f t="shared" si="7"/>
        <v>0</v>
      </c>
      <c r="W8" s="306">
        <f t="shared" si="8"/>
        <v>0</v>
      </c>
      <c r="X8" s="303">
        <v>0</v>
      </c>
      <c r="Y8" s="334">
        <v>0</v>
      </c>
      <c r="Z8" s="303">
        <v>668.8</v>
      </c>
      <c r="AA8" s="334">
        <v>97</v>
      </c>
      <c r="AB8" s="303">
        <v>0</v>
      </c>
      <c r="AC8" s="335">
        <f t="shared" si="9"/>
        <v>0</v>
      </c>
      <c r="AD8" s="303">
        <v>0</v>
      </c>
      <c r="AE8" s="303">
        <v>0</v>
      </c>
      <c r="AF8" s="303">
        <v>0</v>
      </c>
      <c r="AG8" s="334">
        <v>0</v>
      </c>
      <c r="AH8" s="334">
        <v>97</v>
      </c>
      <c r="AI8" s="334">
        <v>243.12</v>
      </c>
      <c r="AJ8" s="369">
        <f t="shared" si="10"/>
        <v>911.92</v>
      </c>
    </row>
    <row r="9" spans="1:36" s="282" customFormat="1" ht="18" hidden="1" customHeight="1" x14ac:dyDescent="0.2">
      <c r="A9" s="309" t="s">
        <v>24</v>
      </c>
      <c r="B9" s="276" t="s">
        <v>1000</v>
      </c>
      <c r="C9" s="273" t="s">
        <v>1002</v>
      </c>
      <c r="D9" s="276" t="s">
        <v>1001</v>
      </c>
      <c r="E9" s="275" t="s">
        <v>27</v>
      </c>
      <c r="F9" s="276" t="s">
        <v>11</v>
      </c>
      <c r="G9" s="276" t="s">
        <v>613</v>
      </c>
      <c r="H9" s="276" t="s">
        <v>28</v>
      </c>
      <c r="I9" s="276" t="s">
        <v>29</v>
      </c>
      <c r="J9" s="278">
        <v>2</v>
      </c>
      <c r="K9" s="279">
        <v>1</v>
      </c>
      <c r="L9" s="280">
        <f t="shared" si="0"/>
        <v>2</v>
      </c>
      <c r="M9" s="281" t="s">
        <v>12</v>
      </c>
      <c r="N9" s="280">
        <f t="shared" si="1"/>
        <v>0</v>
      </c>
      <c r="O9" s="281" t="s">
        <v>12</v>
      </c>
      <c r="P9" s="280">
        <f t="shared" si="2"/>
        <v>0</v>
      </c>
      <c r="Q9" s="281" t="s">
        <v>12</v>
      </c>
      <c r="R9" s="280">
        <f t="shared" si="3"/>
        <v>0</v>
      </c>
      <c r="S9" s="280">
        <f t="shared" si="4"/>
        <v>2</v>
      </c>
      <c r="T9" s="303">
        <f t="shared" si="5"/>
        <v>13581.411264846325</v>
      </c>
      <c r="U9" s="303">
        <f t="shared" si="6"/>
        <v>1612.9905770100295</v>
      </c>
      <c r="V9" s="303">
        <f t="shared" si="7"/>
        <v>11968.420687836297</v>
      </c>
      <c r="W9" s="306">
        <f t="shared" si="8"/>
        <v>997.36839065302468</v>
      </c>
      <c r="X9" s="303">
        <v>19677.439999999999</v>
      </c>
      <c r="Y9" s="334">
        <v>20166</v>
      </c>
      <c r="Z9" s="303">
        <v>251.14</v>
      </c>
      <c r="AA9" s="334">
        <v>35</v>
      </c>
      <c r="AB9" s="303">
        <v>63.75</v>
      </c>
      <c r="AC9" s="335">
        <f t="shared" si="9"/>
        <v>0.75</v>
      </c>
      <c r="AD9" s="303">
        <v>0</v>
      </c>
      <c r="AE9" s="303">
        <v>11.19</v>
      </c>
      <c r="AF9" s="303">
        <v>0</v>
      </c>
      <c r="AG9" s="334">
        <v>0</v>
      </c>
      <c r="AH9" s="334">
        <v>20201</v>
      </c>
      <c r="AI9" s="334">
        <v>5210.04</v>
      </c>
      <c r="AJ9" s="369">
        <f t="shared" si="10"/>
        <v>25213.56</v>
      </c>
    </row>
    <row r="10" spans="1:36" s="282" customFormat="1" ht="18" hidden="1" customHeight="1" x14ac:dyDescent="0.2">
      <c r="A10" s="309" t="s">
        <v>509</v>
      </c>
      <c r="B10" s="276" t="s">
        <v>145</v>
      </c>
      <c r="C10" s="273" t="s">
        <v>25</v>
      </c>
      <c r="D10" s="276" t="s">
        <v>26</v>
      </c>
      <c r="E10" s="275">
        <v>2</v>
      </c>
      <c r="F10" s="276" t="s">
        <v>498</v>
      </c>
      <c r="G10" s="276" t="s">
        <v>618</v>
      </c>
      <c r="H10" s="276" t="s">
        <v>920</v>
      </c>
      <c r="I10" s="276">
        <v>601410</v>
      </c>
      <c r="J10" s="278">
        <v>2</v>
      </c>
      <c r="K10" s="279">
        <v>1</v>
      </c>
      <c r="L10" s="280">
        <f t="shared" si="0"/>
        <v>2</v>
      </c>
      <c r="M10" s="281" t="s">
        <v>12</v>
      </c>
      <c r="N10" s="280">
        <f t="shared" si="1"/>
        <v>0</v>
      </c>
      <c r="O10" s="281" t="s">
        <v>12</v>
      </c>
      <c r="P10" s="280">
        <f t="shared" si="2"/>
        <v>0</v>
      </c>
      <c r="Q10" s="281" t="s">
        <v>12</v>
      </c>
      <c r="R10" s="280">
        <f t="shared" si="3"/>
        <v>0</v>
      </c>
      <c r="S10" s="280">
        <f t="shared" si="4"/>
        <v>2</v>
      </c>
      <c r="T10" s="303">
        <f t="shared" si="5"/>
        <v>13581.411264846325</v>
      </c>
      <c r="U10" s="303">
        <f t="shared" si="6"/>
        <v>1612.9905770100295</v>
      </c>
      <c r="V10" s="303">
        <f t="shared" si="7"/>
        <v>11968.420687836297</v>
      </c>
      <c r="W10" s="306">
        <f t="shared" si="8"/>
        <v>997.36839065302468</v>
      </c>
      <c r="X10" s="303">
        <v>114.01</v>
      </c>
      <c r="Y10" s="334">
        <v>266</v>
      </c>
      <c r="Z10" s="303">
        <v>8.11</v>
      </c>
      <c r="AA10" s="334">
        <v>3</v>
      </c>
      <c r="AB10" s="303">
        <v>106.25</v>
      </c>
      <c r="AC10" s="335">
        <f t="shared" si="9"/>
        <v>1.25</v>
      </c>
      <c r="AD10" s="303">
        <v>0</v>
      </c>
      <c r="AE10" s="303">
        <v>0</v>
      </c>
      <c r="AF10" s="303">
        <v>0</v>
      </c>
      <c r="AG10" s="334">
        <v>0</v>
      </c>
      <c r="AH10" s="334">
        <v>269</v>
      </c>
      <c r="AI10" s="334">
        <v>243.12</v>
      </c>
      <c r="AJ10" s="369">
        <f t="shared" si="10"/>
        <v>471.49</v>
      </c>
    </row>
    <row r="11" spans="1:36" s="282" customFormat="1" ht="18" hidden="1" customHeight="1" x14ac:dyDescent="0.2">
      <c r="A11" s="309" t="s">
        <v>144</v>
      </c>
      <c r="B11" s="276" t="s">
        <v>615</v>
      </c>
      <c r="C11" s="273" t="s">
        <v>15</v>
      </c>
      <c r="D11" s="276" t="s">
        <v>16</v>
      </c>
      <c r="E11" s="275">
        <v>2</v>
      </c>
      <c r="F11" s="276" t="s">
        <v>135</v>
      </c>
      <c r="G11" s="276" t="s">
        <v>602</v>
      </c>
      <c r="H11" s="276" t="s">
        <v>616</v>
      </c>
      <c r="I11" s="283">
        <v>502230</v>
      </c>
      <c r="J11" s="278">
        <v>2</v>
      </c>
      <c r="K11" s="279">
        <v>1</v>
      </c>
      <c r="L11" s="280">
        <f t="shared" si="0"/>
        <v>2</v>
      </c>
      <c r="M11" s="281" t="s">
        <v>12</v>
      </c>
      <c r="N11" s="280">
        <f t="shared" si="1"/>
        <v>0</v>
      </c>
      <c r="O11" s="281" t="s">
        <v>12</v>
      </c>
      <c r="P11" s="280">
        <f t="shared" si="2"/>
        <v>0</v>
      </c>
      <c r="Q11" s="281" t="s">
        <v>12</v>
      </c>
      <c r="R11" s="280">
        <f t="shared" si="3"/>
        <v>0</v>
      </c>
      <c r="S11" s="280">
        <f t="shared" si="4"/>
        <v>2</v>
      </c>
      <c r="T11" s="303">
        <f t="shared" si="5"/>
        <v>13581.411264846325</v>
      </c>
      <c r="U11" s="303">
        <f t="shared" si="6"/>
        <v>1612.9905770100295</v>
      </c>
      <c r="V11" s="303">
        <f t="shared" si="7"/>
        <v>11968.420687836297</v>
      </c>
      <c r="W11" s="306">
        <f t="shared" si="8"/>
        <v>997.36839065302468</v>
      </c>
      <c r="X11" s="303">
        <v>32.479999999999997</v>
      </c>
      <c r="Y11" s="334">
        <v>81</v>
      </c>
      <c r="Z11" s="303">
        <v>0</v>
      </c>
      <c r="AA11" s="334">
        <v>0</v>
      </c>
      <c r="AB11" s="303">
        <v>0</v>
      </c>
      <c r="AC11" s="335">
        <f t="shared" si="9"/>
        <v>0</v>
      </c>
      <c r="AD11" s="303">
        <v>0</v>
      </c>
      <c r="AE11" s="303">
        <v>0</v>
      </c>
      <c r="AF11" s="303">
        <v>0</v>
      </c>
      <c r="AG11" s="334">
        <v>0</v>
      </c>
      <c r="AH11" s="334">
        <v>81</v>
      </c>
      <c r="AI11" s="334">
        <v>243.12</v>
      </c>
      <c r="AJ11" s="369">
        <f t="shared" si="10"/>
        <v>275.60000000000002</v>
      </c>
    </row>
    <row r="12" spans="1:36" s="282" customFormat="1" ht="18" hidden="1" customHeight="1" x14ac:dyDescent="0.2">
      <c r="A12" s="309" t="s">
        <v>13</v>
      </c>
      <c r="B12" s="276" t="s">
        <v>14</v>
      </c>
      <c r="C12" s="273" t="s">
        <v>15</v>
      </c>
      <c r="D12" s="276" t="s">
        <v>16</v>
      </c>
      <c r="E12" s="275">
        <v>2</v>
      </c>
      <c r="F12" s="276" t="s">
        <v>11</v>
      </c>
      <c r="G12" s="276" t="s">
        <v>612</v>
      </c>
      <c r="H12" s="276" t="s">
        <v>617</v>
      </c>
      <c r="I12" s="283">
        <v>152200</v>
      </c>
      <c r="J12" s="278">
        <v>2</v>
      </c>
      <c r="K12" s="279">
        <v>1</v>
      </c>
      <c r="L12" s="280">
        <f t="shared" si="0"/>
        <v>2</v>
      </c>
      <c r="M12" s="281" t="s">
        <v>12</v>
      </c>
      <c r="N12" s="280">
        <f t="shared" si="1"/>
        <v>0</v>
      </c>
      <c r="O12" s="281" t="s">
        <v>12</v>
      </c>
      <c r="P12" s="280">
        <f t="shared" si="2"/>
        <v>0</v>
      </c>
      <c r="Q12" s="281" t="s">
        <v>12</v>
      </c>
      <c r="R12" s="280">
        <f t="shared" si="3"/>
        <v>0</v>
      </c>
      <c r="S12" s="280">
        <f t="shared" si="4"/>
        <v>2</v>
      </c>
      <c r="T12" s="303">
        <f t="shared" si="5"/>
        <v>13581.411264846325</v>
      </c>
      <c r="U12" s="303">
        <f t="shared" si="6"/>
        <v>1612.9905770100295</v>
      </c>
      <c r="V12" s="303">
        <f t="shared" si="7"/>
        <v>11968.420687836297</v>
      </c>
      <c r="W12" s="306">
        <f t="shared" si="8"/>
        <v>997.36839065302468</v>
      </c>
      <c r="X12" s="303">
        <v>0</v>
      </c>
      <c r="Y12" s="334">
        <v>0</v>
      </c>
      <c r="Z12" s="303">
        <v>0</v>
      </c>
      <c r="AA12" s="334">
        <v>0</v>
      </c>
      <c r="AB12" s="303">
        <v>0</v>
      </c>
      <c r="AC12" s="335">
        <f t="shared" si="9"/>
        <v>0</v>
      </c>
      <c r="AD12" s="303">
        <v>0</v>
      </c>
      <c r="AE12" s="303">
        <v>0</v>
      </c>
      <c r="AF12" s="303">
        <v>0</v>
      </c>
      <c r="AG12" s="334">
        <v>0</v>
      </c>
      <c r="AH12" s="334">
        <v>0</v>
      </c>
      <c r="AI12" s="334">
        <v>243.12</v>
      </c>
      <c r="AJ12" s="369">
        <f t="shared" si="10"/>
        <v>243.12</v>
      </c>
    </row>
    <row r="13" spans="1:36" s="282" customFormat="1" ht="18" hidden="1" customHeight="1" x14ac:dyDescent="0.2">
      <c r="A13" s="309" t="s">
        <v>516</v>
      </c>
      <c r="B13" s="272" t="s">
        <v>517</v>
      </c>
      <c r="C13" s="273" t="s">
        <v>15</v>
      </c>
      <c r="D13" s="274" t="s">
        <v>16</v>
      </c>
      <c r="E13" s="275">
        <v>2</v>
      </c>
      <c r="F13" s="276" t="s">
        <v>498</v>
      </c>
      <c r="G13" s="272" t="s">
        <v>581</v>
      </c>
      <c r="H13" s="272" t="s">
        <v>619</v>
      </c>
      <c r="I13" s="277">
        <v>601210</v>
      </c>
      <c r="J13" s="278">
        <v>1</v>
      </c>
      <c r="K13" s="279">
        <v>1</v>
      </c>
      <c r="L13" s="280">
        <f t="shared" si="0"/>
        <v>1</v>
      </c>
      <c r="M13" s="281" t="s">
        <v>12</v>
      </c>
      <c r="N13" s="280">
        <f t="shared" si="1"/>
        <v>0</v>
      </c>
      <c r="O13" s="281" t="s">
        <v>12</v>
      </c>
      <c r="P13" s="280">
        <f t="shared" si="2"/>
        <v>0</v>
      </c>
      <c r="Q13" s="281" t="s">
        <v>12</v>
      </c>
      <c r="R13" s="280">
        <f t="shared" si="3"/>
        <v>0</v>
      </c>
      <c r="S13" s="280">
        <f t="shared" si="4"/>
        <v>1</v>
      </c>
      <c r="T13" s="303">
        <f t="shared" si="5"/>
        <v>6790.7056324231626</v>
      </c>
      <c r="U13" s="303">
        <f t="shared" si="6"/>
        <v>806.49528850501474</v>
      </c>
      <c r="V13" s="303">
        <f t="shared" si="7"/>
        <v>5984.2103439181483</v>
      </c>
      <c r="W13" s="306">
        <f t="shared" si="8"/>
        <v>498.68419532651234</v>
      </c>
      <c r="X13" s="303">
        <v>28.49</v>
      </c>
      <c r="Y13" s="334">
        <v>30</v>
      </c>
      <c r="Z13" s="303">
        <v>0</v>
      </c>
      <c r="AA13" s="334">
        <v>0</v>
      </c>
      <c r="AB13" s="303">
        <v>0</v>
      </c>
      <c r="AC13" s="335">
        <f t="shared" si="9"/>
        <v>0</v>
      </c>
      <c r="AD13" s="303">
        <v>0</v>
      </c>
      <c r="AE13" s="303">
        <v>0</v>
      </c>
      <c r="AF13" s="303">
        <v>0</v>
      </c>
      <c r="AG13" s="334">
        <v>0</v>
      </c>
      <c r="AH13" s="334">
        <v>30</v>
      </c>
      <c r="AI13" s="334">
        <v>243.12</v>
      </c>
      <c r="AJ13" s="369">
        <f t="shared" si="10"/>
        <v>271.61</v>
      </c>
    </row>
    <row r="14" spans="1:36" s="282" customFormat="1" ht="18" hidden="1" customHeight="1" x14ac:dyDescent="0.2">
      <c r="A14" s="310" t="s">
        <v>485</v>
      </c>
      <c r="B14" s="276" t="s">
        <v>486</v>
      </c>
      <c r="C14" s="273" t="s">
        <v>15</v>
      </c>
      <c r="D14" s="276" t="s">
        <v>16</v>
      </c>
      <c r="E14" s="275">
        <v>2</v>
      </c>
      <c r="F14" s="276" t="s">
        <v>789</v>
      </c>
      <c r="G14" s="276" t="s">
        <v>241</v>
      </c>
      <c r="H14" s="276" t="s">
        <v>487</v>
      </c>
      <c r="I14" s="283">
        <v>405500</v>
      </c>
      <c r="J14" s="278">
        <v>1</v>
      </c>
      <c r="K14" s="279">
        <v>1</v>
      </c>
      <c r="L14" s="280">
        <f t="shared" si="0"/>
        <v>1</v>
      </c>
      <c r="M14" s="281" t="s">
        <v>12</v>
      </c>
      <c r="N14" s="280">
        <f t="shared" si="1"/>
        <v>0</v>
      </c>
      <c r="O14" s="281" t="s">
        <v>12</v>
      </c>
      <c r="P14" s="280">
        <f t="shared" si="2"/>
        <v>0</v>
      </c>
      <c r="Q14" s="281" t="s">
        <v>76</v>
      </c>
      <c r="R14" s="280">
        <f>IF(Q14="Y",L14,0)</f>
        <v>1</v>
      </c>
      <c r="S14" s="280">
        <f t="shared" si="4"/>
        <v>2</v>
      </c>
      <c r="T14" s="303">
        <f t="shared" si="5"/>
        <v>13581.411264846325</v>
      </c>
      <c r="U14" s="303">
        <f t="shared" si="6"/>
        <v>1612.9905770100295</v>
      </c>
      <c r="V14" s="303">
        <f t="shared" si="7"/>
        <v>11968.420687836297</v>
      </c>
      <c r="W14" s="306">
        <f t="shared" si="8"/>
        <v>997.36839065302468</v>
      </c>
      <c r="X14" s="303">
        <v>129.9</v>
      </c>
      <c r="Y14" s="334">
        <v>154</v>
      </c>
      <c r="Z14" s="303">
        <v>80.23</v>
      </c>
      <c r="AA14" s="334">
        <v>18</v>
      </c>
      <c r="AB14" s="303">
        <v>63.75</v>
      </c>
      <c r="AC14" s="335">
        <f t="shared" si="9"/>
        <v>0.75</v>
      </c>
      <c r="AD14" s="303">
        <v>0</v>
      </c>
      <c r="AE14" s="303">
        <v>0</v>
      </c>
      <c r="AF14" s="303">
        <v>0</v>
      </c>
      <c r="AG14" s="334">
        <v>0</v>
      </c>
      <c r="AH14" s="334">
        <v>172</v>
      </c>
      <c r="AI14" s="334">
        <v>243.12</v>
      </c>
      <c r="AJ14" s="369">
        <f t="shared" si="10"/>
        <v>517</v>
      </c>
    </row>
    <row r="15" spans="1:36" s="282" customFormat="1" ht="18" hidden="1" customHeight="1" x14ac:dyDescent="0.2">
      <c r="A15" s="309" t="s">
        <v>518</v>
      </c>
      <c r="B15" s="272" t="s">
        <v>519</v>
      </c>
      <c r="C15" s="273" t="s">
        <v>15</v>
      </c>
      <c r="D15" s="274" t="s">
        <v>16</v>
      </c>
      <c r="E15" s="275">
        <v>2</v>
      </c>
      <c r="F15" s="276" t="s">
        <v>498</v>
      </c>
      <c r="G15" s="272" t="s">
        <v>618</v>
      </c>
      <c r="H15" s="272" t="s">
        <v>621</v>
      </c>
      <c r="I15" s="277">
        <v>601473</v>
      </c>
      <c r="J15" s="278">
        <v>1</v>
      </c>
      <c r="K15" s="279">
        <v>1</v>
      </c>
      <c r="L15" s="280">
        <f t="shared" si="0"/>
        <v>1</v>
      </c>
      <c r="M15" s="281" t="s">
        <v>12</v>
      </c>
      <c r="N15" s="280">
        <f t="shared" si="1"/>
        <v>0</v>
      </c>
      <c r="O15" s="281" t="s">
        <v>12</v>
      </c>
      <c r="P15" s="280">
        <f t="shared" si="2"/>
        <v>0</v>
      </c>
      <c r="Q15" s="281" t="s">
        <v>12</v>
      </c>
      <c r="R15" s="280">
        <f t="shared" si="3"/>
        <v>0</v>
      </c>
      <c r="S15" s="280">
        <f t="shared" si="4"/>
        <v>1</v>
      </c>
      <c r="T15" s="303">
        <f t="shared" si="5"/>
        <v>6790.7056324231626</v>
      </c>
      <c r="U15" s="303">
        <f t="shared" si="6"/>
        <v>806.49528850501474</v>
      </c>
      <c r="V15" s="303">
        <f t="shared" si="7"/>
        <v>5984.2103439181483</v>
      </c>
      <c r="W15" s="306">
        <f t="shared" si="8"/>
        <v>498.68419532651234</v>
      </c>
      <c r="X15" s="303">
        <v>0</v>
      </c>
      <c r="Y15" s="334">
        <v>0</v>
      </c>
      <c r="Z15" s="303">
        <v>0</v>
      </c>
      <c r="AA15" s="334">
        <v>0</v>
      </c>
      <c r="AB15" s="303">
        <v>42.5</v>
      </c>
      <c r="AC15" s="335">
        <f t="shared" si="9"/>
        <v>0.5</v>
      </c>
      <c r="AD15" s="303">
        <v>0</v>
      </c>
      <c r="AE15" s="303">
        <v>0</v>
      </c>
      <c r="AF15" s="303">
        <v>0</v>
      </c>
      <c r="AG15" s="334">
        <v>0</v>
      </c>
      <c r="AH15" s="334">
        <v>0</v>
      </c>
      <c r="AI15" s="334">
        <v>243.12</v>
      </c>
      <c r="AJ15" s="369">
        <f t="shared" si="10"/>
        <v>285.62</v>
      </c>
    </row>
    <row r="16" spans="1:36" s="282" customFormat="1" ht="18" hidden="1" customHeight="1" x14ac:dyDescent="0.2">
      <c r="A16" s="310" t="s">
        <v>461</v>
      </c>
      <c r="B16" s="276" t="s">
        <v>462</v>
      </c>
      <c r="C16" s="273" t="s">
        <v>463</v>
      </c>
      <c r="D16" s="276" t="s">
        <v>464</v>
      </c>
      <c r="E16" s="275">
        <v>2</v>
      </c>
      <c r="F16" s="276" t="s">
        <v>789</v>
      </c>
      <c r="G16" s="276" t="s">
        <v>241</v>
      </c>
      <c r="H16" s="276" t="s">
        <v>465</v>
      </c>
      <c r="I16" s="276" t="s">
        <v>835</v>
      </c>
      <c r="J16" s="278">
        <v>1</v>
      </c>
      <c r="K16" s="279">
        <v>1</v>
      </c>
      <c r="L16" s="280">
        <f t="shared" si="0"/>
        <v>1</v>
      </c>
      <c r="M16" s="281" t="s">
        <v>12</v>
      </c>
      <c r="N16" s="280">
        <f t="shared" si="1"/>
        <v>0</v>
      </c>
      <c r="O16" s="281" t="s">
        <v>12</v>
      </c>
      <c r="P16" s="280">
        <f t="shared" si="2"/>
        <v>0</v>
      </c>
      <c r="Q16" s="281" t="s">
        <v>12</v>
      </c>
      <c r="R16" s="280">
        <f t="shared" si="3"/>
        <v>0</v>
      </c>
      <c r="S16" s="280">
        <f t="shared" si="4"/>
        <v>1</v>
      </c>
      <c r="T16" s="303">
        <f t="shared" si="5"/>
        <v>6790.7056324231626</v>
      </c>
      <c r="U16" s="303">
        <f t="shared" si="6"/>
        <v>806.49528850501474</v>
      </c>
      <c r="V16" s="303">
        <f t="shared" si="7"/>
        <v>5984.2103439181483</v>
      </c>
      <c r="W16" s="306">
        <f t="shared" si="8"/>
        <v>498.68419532651234</v>
      </c>
      <c r="X16" s="303">
        <v>995.01</v>
      </c>
      <c r="Y16" s="334">
        <v>2852</v>
      </c>
      <c r="Z16" s="303">
        <v>0</v>
      </c>
      <c r="AA16" s="334">
        <v>0</v>
      </c>
      <c r="AB16" s="303">
        <v>0</v>
      </c>
      <c r="AC16" s="335">
        <f t="shared" si="9"/>
        <v>0</v>
      </c>
      <c r="AD16" s="303">
        <v>0</v>
      </c>
      <c r="AE16" s="303">
        <v>0</v>
      </c>
      <c r="AF16" s="303">
        <v>0</v>
      </c>
      <c r="AG16" s="334">
        <v>0</v>
      </c>
      <c r="AH16" s="334">
        <v>2852</v>
      </c>
      <c r="AI16" s="334">
        <v>694.68</v>
      </c>
      <c r="AJ16" s="369">
        <f t="shared" si="10"/>
        <v>1689.69</v>
      </c>
    </row>
    <row r="17" spans="1:36" s="282" customFormat="1" ht="18" hidden="1" customHeight="1" x14ac:dyDescent="0.2">
      <c r="A17" s="310" t="s">
        <v>390</v>
      </c>
      <c r="B17" s="276" t="s">
        <v>391</v>
      </c>
      <c r="C17" s="273" t="s">
        <v>235</v>
      </c>
      <c r="D17" s="276" t="s">
        <v>236</v>
      </c>
      <c r="E17" s="275">
        <v>1</v>
      </c>
      <c r="F17" s="284" t="s">
        <v>789</v>
      </c>
      <c r="G17" s="276" t="s">
        <v>392</v>
      </c>
      <c r="H17" s="276" t="s">
        <v>393</v>
      </c>
      <c r="I17" s="276">
        <v>409155</v>
      </c>
      <c r="J17" s="278">
        <v>1</v>
      </c>
      <c r="K17" s="279">
        <v>1</v>
      </c>
      <c r="L17" s="280">
        <f t="shared" si="0"/>
        <v>1</v>
      </c>
      <c r="M17" s="281" t="s">
        <v>12</v>
      </c>
      <c r="N17" s="280">
        <f t="shared" si="1"/>
        <v>0</v>
      </c>
      <c r="O17" s="281" t="s">
        <v>12</v>
      </c>
      <c r="P17" s="280">
        <f t="shared" si="2"/>
        <v>0</v>
      </c>
      <c r="Q17" s="281" t="s">
        <v>12</v>
      </c>
      <c r="R17" s="280">
        <f t="shared" si="3"/>
        <v>0</v>
      </c>
      <c r="S17" s="280">
        <f t="shared" si="4"/>
        <v>1</v>
      </c>
      <c r="T17" s="303">
        <f t="shared" si="5"/>
        <v>6790.7056324231626</v>
      </c>
      <c r="U17" s="303">
        <f t="shared" si="6"/>
        <v>806.49528850501474</v>
      </c>
      <c r="V17" s="303">
        <f t="shared" si="7"/>
        <v>5984.2103439181483</v>
      </c>
      <c r="W17" s="306">
        <f t="shared" si="8"/>
        <v>498.68419532651234</v>
      </c>
      <c r="X17" s="303">
        <v>0</v>
      </c>
      <c r="Y17" s="334">
        <v>0</v>
      </c>
      <c r="Z17" s="303">
        <v>0</v>
      </c>
      <c r="AA17" s="334">
        <v>0</v>
      </c>
      <c r="AB17" s="303">
        <v>0</v>
      </c>
      <c r="AC17" s="335">
        <f t="shared" si="9"/>
        <v>0</v>
      </c>
      <c r="AD17" s="303">
        <v>0</v>
      </c>
      <c r="AE17" s="303">
        <v>0</v>
      </c>
      <c r="AF17" s="303">
        <v>0</v>
      </c>
      <c r="AG17" s="334">
        <v>0</v>
      </c>
      <c r="AH17" s="334">
        <v>0</v>
      </c>
      <c r="AI17" s="334">
        <v>243.12</v>
      </c>
      <c r="AJ17" s="369">
        <f t="shared" si="10"/>
        <v>243.12</v>
      </c>
    </row>
    <row r="18" spans="1:36" s="282" customFormat="1" ht="18" hidden="1" customHeight="1" x14ac:dyDescent="0.2">
      <c r="A18" s="310" t="s">
        <v>301</v>
      </c>
      <c r="B18" s="276" t="s">
        <v>302</v>
      </c>
      <c r="C18" s="273" t="s">
        <v>235</v>
      </c>
      <c r="D18" s="276" t="s">
        <v>236</v>
      </c>
      <c r="E18" s="275">
        <v>4</v>
      </c>
      <c r="F18" s="284" t="s">
        <v>789</v>
      </c>
      <c r="G18" s="276" t="s">
        <v>241</v>
      </c>
      <c r="H18" s="276" t="s">
        <v>303</v>
      </c>
      <c r="I18" s="283">
        <v>408200</v>
      </c>
      <c r="J18" s="278">
        <v>1</v>
      </c>
      <c r="K18" s="279">
        <v>1</v>
      </c>
      <c r="L18" s="280">
        <f t="shared" si="0"/>
        <v>1</v>
      </c>
      <c r="M18" s="281" t="s">
        <v>12</v>
      </c>
      <c r="N18" s="280">
        <f t="shared" si="1"/>
        <v>0</v>
      </c>
      <c r="O18" s="281" t="s">
        <v>12</v>
      </c>
      <c r="P18" s="280">
        <f t="shared" si="2"/>
        <v>0</v>
      </c>
      <c r="Q18" s="281" t="s">
        <v>12</v>
      </c>
      <c r="R18" s="280">
        <f t="shared" si="3"/>
        <v>0</v>
      </c>
      <c r="S18" s="280">
        <f t="shared" si="4"/>
        <v>1</v>
      </c>
      <c r="T18" s="303">
        <f t="shared" si="5"/>
        <v>6790.7056324231626</v>
      </c>
      <c r="U18" s="303">
        <f t="shared" si="6"/>
        <v>806.49528850501474</v>
      </c>
      <c r="V18" s="303">
        <f t="shared" si="7"/>
        <v>5984.2103439181483</v>
      </c>
      <c r="W18" s="306">
        <f t="shared" si="8"/>
        <v>498.68419532651234</v>
      </c>
      <c r="X18" s="303">
        <v>73.56</v>
      </c>
      <c r="Y18" s="334">
        <v>197</v>
      </c>
      <c r="Z18" s="303">
        <v>7.8</v>
      </c>
      <c r="AA18" s="334">
        <v>1</v>
      </c>
      <c r="AB18" s="303">
        <v>42.5</v>
      </c>
      <c r="AC18" s="335">
        <f t="shared" si="9"/>
        <v>0.5</v>
      </c>
      <c r="AD18" s="303">
        <v>0</v>
      </c>
      <c r="AE18" s="303">
        <v>0</v>
      </c>
      <c r="AF18" s="303">
        <v>0</v>
      </c>
      <c r="AG18" s="334">
        <v>0</v>
      </c>
      <c r="AH18" s="334">
        <v>198</v>
      </c>
      <c r="AI18" s="334">
        <v>243.12</v>
      </c>
      <c r="AJ18" s="369">
        <f t="shared" si="10"/>
        <v>366.98</v>
      </c>
    </row>
    <row r="19" spans="1:36" s="282" customFormat="1" ht="18" hidden="1" customHeight="1" x14ac:dyDescent="0.2">
      <c r="A19" s="310" t="s">
        <v>250</v>
      </c>
      <c r="B19" s="276" t="s">
        <v>251</v>
      </c>
      <c r="C19" s="273" t="s">
        <v>235</v>
      </c>
      <c r="D19" s="276" t="s">
        <v>236</v>
      </c>
      <c r="E19" s="275">
        <v>2</v>
      </c>
      <c r="F19" s="284" t="s">
        <v>789</v>
      </c>
      <c r="G19" s="276" t="s">
        <v>797</v>
      </c>
      <c r="H19" s="276" t="s">
        <v>252</v>
      </c>
      <c r="I19" s="283" t="s">
        <v>622</v>
      </c>
      <c r="J19" s="278">
        <v>1</v>
      </c>
      <c r="K19" s="279">
        <v>0.4</v>
      </c>
      <c r="L19" s="280">
        <f t="shared" si="0"/>
        <v>0.4</v>
      </c>
      <c r="M19" s="281" t="s">
        <v>12</v>
      </c>
      <c r="N19" s="280">
        <f t="shared" si="1"/>
        <v>0</v>
      </c>
      <c r="O19" s="281" t="s">
        <v>12</v>
      </c>
      <c r="P19" s="280">
        <f t="shared" si="2"/>
        <v>0</v>
      </c>
      <c r="Q19" s="281" t="s">
        <v>12</v>
      </c>
      <c r="R19" s="280">
        <f t="shared" si="3"/>
        <v>0</v>
      </c>
      <c r="S19" s="280">
        <f t="shared" si="4"/>
        <v>0.4</v>
      </c>
      <c r="T19" s="303">
        <f t="shared" si="5"/>
        <v>2716.2822529692653</v>
      </c>
      <c r="U19" s="303">
        <f t="shared" si="6"/>
        <v>322.59811540200593</v>
      </c>
      <c r="V19" s="303">
        <f t="shared" si="7"/>
        <v>2393.6841375672593</v>
      </c>
      <c r="W19" s="306">
        <f t="shared" si="8"/>
        <v>199.47367813060495</v>
      </c>
      <c r="X19" s="303">
        <v>432.39</v>
      </c>
      <c r="Y19" s="334">
        <v>1107</v>
      </c>
      <c r="Z19" s="303">
        <v>7.2</v>
      </c>
      <c r="AA19" s="334">
        <v>1</v>
      </c>
      <c r="AB19" s="303">
        <v>0</v>
      </c>
      <c r="AC19" s="335">
        <f t="shared" si="9"/>
        <v>0</v>
      </c>
      <c r="AD19" s="303">
        <v>0</v>
      </c>
      <c r="AE19" s="303">
        <v>0</v>
      </c>
      <c r="AF19" s="303">
        <v>0</v>
      </c>
      <c r="AG19" s="334">
        <v>0</v>
      </c>
      <c r="AH19" s="334">
        <v>1108</v>
      </c>
      <c r="AI19" s="334">
        <v>694.68</v>
      </c>
      <c r="AJ19" s="369">
        <f t="shared" si="10"/>
        <v>1134.27</v>
      </c>
    </row>
    <row r="20" spans="1:36" s="282" customFormat="1" ht="18" hidden="1" customHeight="1" x14ac:dyDescent="0.2">
      <c r="A20" s="310" t="s">
        <v>295</v>
      </c>
      <c r="B20" s="276" t="s">
        <v>251</v>
      </c>
      <c r="C20" s="273" t="s">
        <v>235</v>
      </c>
      <c r="D20" s="276" t="s">
        <v>236</v>
      </c>
      <c r="E20" s="275">
        <v>2</v>
      </c>
      <c r="F20" s="284" t="s">
        <v>789</v>
      </c>
      <c r="G20" s="276" t="s">
        <v>797</v>
      </c>
      <c r="H20" s="276" t="s">
        <v>299</v>
      </c>
      <c r="I20" s="276">
        <v>403900</v>
      </c>
      <c r="J20" s="278">
        <v>1</v>
      </c>
      <c r="K20" s="279">
        <v>0.2</v>
      </c>
      <c r="L20" s="280">
        <f t="shared" si="0"/>
        <v>0.2</v>
      </c>
      <c r="M20" s="281" t="s">
        <v>12</v>
      </c>
      <c r="N20" s="280">
        <f t="shared" si="1"/>
        <v>0</v>
      </c>
      <c r="O20" s="281" t="s">
        <v>12</v>
      </c>
      <c r="P20" s="280">
        <f t="shared" si="2"/>
        <v>0</v>
      </c>
      <c r="Q20" s="281" t="s">
        <v>12</v>
      </c>
      <c r="R20" s="280">
        <f t="shared" si="3"/>
        <v>0</v>
      </c>
      <c r="S20" s="280">
        <f t="shared" si="4"/>
        <v>0.2</v>
      </c>
      <c r="T20" s="303">
        <f t="shared" si="5"/>
        <v>1358.1411264846327</v>
      </c>
      <c r="U20" s="303">
        <f t="shared" si="6"/>
        <v>161.29905770100297</v>
      </c>
      <c r="V20" s="303">
        <f t="shared" si="7"/>
        <v>1196.8420687836297</v>
      </c>
      <c r="W20" s="306">
        <f t="shared" si="8"/>
        <v>99.736839065302476</v>
      </c>
      <c r="X20" s="303">
        <v>2138.9699999999998</v>
      </c>
      <c r="Y20" s="334">
        <v>2349</v>
      </c>
      <c r="Z20" s="303">
        <v>354.32</v>
      </c>
      <c r="AA20" s="334">
        <v>53</v>
      </c>
      <c r="AB20" s="303">
        <v>42.5</v>
      </c>
      <c r="AC20" s="335">
        <f t="shared" si="9"/>
        <v>0.5</v>
      </c>
      <c r="AD20" s="303">
        <v>40.69</v>
      </c>
      <c r="AE20" s="303">
        <v>0</v>
      </c>
      <c r="AF20" s="303">
        <v>0</v>
      </c>
      <c r="AG20" s="334">
        <v>0</v>
      </c>
      <c r="AH20" s="334">
        <v>2402</v>
      </c>
      <c r="AI20" s="334">
        <v>694.68</v>
      </c>
      <c r="AJ20" s="369">
        <f t="shared" si="10"/>
        <v>3271.1599999999994</v>
      </c>
    </row>
    <row r="21" spans="1:36" s="282" customFormat="1" ht="18" hidden="1" customHeight="1" x14ac:dyDescent="0.2">
      <c r="A21" s="310" t="s">
        <v>382</v>
      </c>
      <c r="B21" s="276" t="s">
        <v>251</v>
      </c>
      <c r="C21" s="273" t="s">
        <v>235</v>
      </c>
      <c r="D21" s="276" t="s">
        <v>236</v>
      </c>
      <c r="E21" s="275">
        <v>2</v>
      </c>
      <c r="F21" s="284" t="s">
        <v>789</v>
      </c>
      <c r="G21" s="276" t="s">
        <v>797</v>
      </c>
      <c r="H21" s="276" t="s">
        <v>951</v>
      </c>
      <c r="I21" s="276">
        <v>403600</v>
      </c>
      <c r="J21" s="278">
        <v>1</v>
      </c>
      <c r="K21" s="279">
        <v>0.4</v>
      </c>
      <c r="L21" s="280">
        <f t="shared" si="0"/>
        <v>0.4</v>
      </c>
      <c r="M21" s="281" t="s">
        <v>12</v>
      </c>
      <c r="N21" s="280">
        <f t="shared" si="1"/>
        <v>0</v>
      </c>
      <c r="O21" s="281" t="s">
        <v>12</v>
      </c>
      <c r="P21" s="280">
        <f t="shared" si="2"/>
        <v>0</v>
      </c>
      <c r="Q21" s="281" t="s">
        <v>12</v>
      </c>
      <c r="R21" s="280">
        <f t="shared" si="3"/>
        <v>0</v>
      </c>
      <c r="S21" s="280">
        <f t="shared" si="4"/>
        <v>0.4</v>
      </c>
      <c r="T21" s="303">
        <f t="shared" si="5"/>
        <v>2716.2822529692653</v>
      </c>
      <c r="U21" s="303">
        <f t="shared" si="6"/>
        <v>322.59811540200593</v>
      </c>
      <c r="V21" s="303">
        <f t="shared" si="7"/>
        <v>2393.6841375672593</v>
      </c>
      <c r="W21" s="306">
        <f t="shared" si="8"/>
        <v>199.47367813060495</v>
      </c>
      <c r="X21" s="303">
        <v>11.38</v>
      </c>
      <c r="Y21" s="334">
        <v>11</v>
      </c>
      <c r="Z21" s="303">
        <v>1791.43</v>
      </c>
      <c r="AA21" s="334">
        <v>677</v>
      </c>
      <c r="AB21" s="303">
        <v>0</v>
      </c>
      <c r="AC21" s="335">
        <f t="shared" si="9"/>
        <v>0</v>
      </c>
      <c r="AD21" s="303">
        <v>0</v>
      </c>
      <c r="AE21" s="303">
        <v>0</v>
      </c>
      <c r="AF21" s="303">
        <v>0</v>
      </c>
      <c r="AG21" s="334">
        <v>0</v>
      </c>
      <c r="AH21" s="334">
        <v>688</v>
      </c>
      <c r="AI21" s="334">
        <v>243.12</v>
      </c>
      <c r="AJ21" s="369">
        <f t="shared" si="10"/>
        <v>2045.9300000000003</v>
      </c>
    </row>
    <row r="22" spans="1:36" s="282" customFormat="1" ht="18" hidden="1" customHeight="1" x14ac:dyDescent="0.2">
      <c r="A22" s="310" t="s">
        <v>321</v>
      </c>
      <c r="B22" s="276" t="s">
        <v>322</v>
      </c>
      <c r="C22" s="273" t="s">
        <v>235</v>
      </c>
      <c r="D22" s="276" t="s">
        <v>236</v>
      </c>
      <c r="E22" s="275">
        <v>2</v>
      </c>
      <c r="F22" s="276" t="s">
        <v>789</v>
      </c>
      <c r="G22" s="276" t="s">
        <v>241</v>
      </c>
      <c r="H22" s="276" t="s">
        <v>292</v>
      </c>
      <c r="I22" s="283">
        <v>407002</v>
      </c>
      <c r="J22" s="278">
        <v>1</v>
      </c>
      <c r="K22" s="279">
        <v>0.47</v>
      </c>
      <c r="L22" s="280">
        <f t="shared" si="0"/>
        <v>0.47</v>
      </c>
      <c r="M22" s="281" t="s">
        <v>12</v>
      </c>
      <c r="N22" s="280">
        <f t="shared" si="1"/>
        <v>0</v>
      </c>
      <c r="O22" s="281" t="s">
        <v>12</v>
      </c>
      <c r="P22" s="280">
        <f t="shared" si="2"/>
        <v>0</v>
      </c>
      <c r="Q22" s="281" t="s">
        <v>12</v>
      </c>
      <c r="R22" s="280">
        <f t="shared" si="3"/>
        <v>0</v>
      </c>
      <c r="S22" s="280">
        <f t="shared" si="4"/>
        <v>0.47</v>
      </c>
      <c r="T22" s="303">
        <f t="shared" si="5"/>
        <v>3191.6316472388862</v>
      </c>
      <c r="U22" s="303">
        <f t="shared" si="6"/>
        <v>379.05278559735689</v>
      </c>
      <c r="V22" s="303">
        <f t="shared" si="7"/>
        <v>2812.5788616415293</v>
      </c>
      <c r="W22" s="306">
        <f t="shared" si="8"/>
        <v>234.38157180346079</v>
      </c>
      <c r="X22" s="303">
        <v>0</v>
      </c>
      <c r="Y22" s="334">
        <v>0</v>
      </c>
      <c r="Z22" s="303">
        <v>0</v>
      </c>
      <c r="AA22" s="334">
        <v>0</v>
      </c>
      <c r="AB22" s="303">
        <v>0</v>
      </c>
      <c r="AC22" s="335">
        <f t="shared" si="9"/>
        <v>0</v>
      </c>
      <c r="AD22" s="303">
        <v>0</v>
      </c>
      <c r="AE22" s="303">
        <v>0</v>
      </c>
      <c r="AF22" s="303">
        <v>0</v>
      </c>
      <c r="AG22" s="334">
        <v>0</v>
      </c>
      <c r="AH22" s="334">
        <v>0</v>
      </c>
      <c r="AI22" s="334">
        <v>243.12</v>
      </c>
      <c r="AJ22" s="369">
        <f t="shared" si="10"/>
        <v>243.12</v>
      </c>
    </row>
    <row r="23" spans="1:36" s="282" customFormat="1" ht="18" hidden="1" customHeight="1" x14ac:dyDescent="0.2">
      <c r="A23" s="310" t="s">
        <v>396</v>
      </c>
      <c r="B23" s="276" t="s">
        <v>322</v>
      </c>
      <c r="C23" s="273" t="s">
        <v>235</v>
      </c>
      <c r="D23" s="276" t="s">
        <v>236</v>
      </c>
      <c r="E23" s="275">
        <v>2</v>
      </c>
      <c r="F23" s="276" t="s">
        <v>789</v>
      </c>
      <c r="G23" s="276" t="s">
        <v>241</v>
      </c>
      <c r="H23" s="276" t="s">
        <v>577</v>
      </c>
      <c r="I23" s="276" t="s">
        <v>827</v>
      </c>
      <c r="J23" s="278">
        <v>1</v>
      </c>
      <c r="K23" s="279">
        <v>0.53</v>
      </c>
      <c r="L23" s="280">
        <f t="shared" si="0"/>
        <v>0.53</v>
      </c>
      <c r="M23" s="281" t="s">
        <v>12</v>
      </c>
      <c r="N23" s="280">
        <f t="shared" si="1"/>
        <v>0</v>
      </c>
      <c r="O23" s="281" t="s">
        <v>12</v>
      </c>
      <c r="P23" s="280">
        <f t="shared" si="2"/>
        <v>0</v>
      </c>
      <c r="Q23" s="281" t="s">
        <v>12</v>
      </c>
      <c r="R23" s="280">
        <f t="shared" si="3"/>
        <v>0</v>
      </c>
      <c r="S23" s="280">
        <f t="shared" si="4"/>
        <v>0.53</v>
      </c>
      <c r="T23" s="303">
        <f t="shared" si="5"/>
        <v>3599.0739851842764</v>
      </c>
      <c r="U23" s="303">
        <f t="shared" si="6"/>
        <v>427.44250290765785</v>
      </c>
      <c r="V23" s="303">
        <f t="shared" si="7"/>
        <v>3171.6314822766185</v>
      </c>
      <c r="W23" s="306">
        <f t="shared" si="8"/>
        <v>264.30262352305152</v>
      </c>
      <c r="X23" s="303">
        <v>966.63</v>
      </c>
      <c r="Y23" s="334">
        <v>170</v>
      </c>
      <c r="Z23" s="303">
        <v>182.94</v>
      </c>
      <c r="AA23" s="334">
        <v>28</v>
      </c>
      <c r="AB23" s="303">
        <v>0</v>
      </c>
      <c r="AC23" s="335">
        <f t="shared" si="9"/>
        <v>0</v>
      </c>
      <c r="AD23" s="303">
        <v>8.35</v>
      </c>
      <c r="AE23" s="303">
        <v>0</v>
      </c>
      <c r="AF23" s="303">
        <v>0</v>
      </c>
      <c r="AG23" s="334">
        <v>0</v>
      </c>
      <c r="AH23" s="334">
        <v>198</v>
      </c>
      <c r="AI23" s="334">
        <v>347.4</v>
      </c>
      <c r="AJ23" s="369">
        <f t="shared" si="10"/>
        <v>1505.3200000000002</v>
      </c>
    </row>
    <row r="24" spans="1:36" s="282" customFormat="1" ht="18" hidden="1" customHeight="1" x14ac:dyDescent="0.2">
      <c r="A24" s="310" t="s">
        <v>330</v>
      </c>
      <c r="B24" s="276" t="s">
        <v>331</v>
      </c>
      <c r="C24" s="273" t="s">
        <v>235</v>
      </c>
      <c r="D24" s="276" t="s">
        <v>236</v>
      </c>
      <c r="E24" s="275">
        <v>2</v>
      </c>
      <c r="F24" s="284" t="s">
        <v>789</v>
      </c>
      <c r="G24" s="276" t="s">
        <v>797</v>
      </c>
      <c r="H24" s="276" t="s">
        <v>332</v>
      </c>
      <c r="I24" s="283">
        <v>403100</v>
      </c>
      <c r="J24" s="278">
        <v>1</v>
      </c>
      <c r="K24" s="279">
        <v>1</v>
      </c>
      <c r="L24" s="280">
        <f t="shared" si="0"/>
        <v>1</v>
      </c>
      <c r="M24" s="281" t="s">
        <v>12</v>
      </c>
      <c r="N24" s="280">
        <f t="shared" si="1"/>
        <v>0</v>
      </c>
      <c r="O24" s="281" t="s">
        <v>12</v>
      </c>
      <c r="P24" s="280">
        <f t="shared" si="2"/>
        <v>0</v>
      </c>
      <c r="Q24" s="281" t="s">
        <v>12</v>
      </c>
      <c r="R24" s="280">
        <f t="shared" si="3"/>
        <v>0</v>
      </c>
      <c r="S24" s="280">
        <f t="shared" si="4"/>
        <v>1</v>
      </c>
      <c r="T24" s="303">
        <f t="shared" si="5"/>
        <v>6790.7056324231626</v>
      </c>
      <c r="U24" s="303">
        <f t="shared" si="6"/>
        <v>806.49528850501474</v>
      </c>
      <c r="V24" s="303">
        <f t="shared" si="7"/>
        <v>5984.2103439181483</v>
      </c>
      <c r="W24" s="306">
        <f t="shared" si="8"/>
        <v>498.68419532651234</v>
      </c>
      <c r="X24" s="303">
        <v>252.43</v>
      </c>
      <c r="Y24" s="334">
        <v>557</v>
      </c>
      <c r="Z24" s="303">
        <v>31.98</v>
      </c>
      <c r="AA24" s="334">
        <v>10</v>
      </c>
      <c r="AB24" s="303">
        <v>0</v>
      </c>
      <c r="AC24" s="335">
        <f t="shared" si="9"/>
        <v>0</v>
      </c>
      <c r="AD24" s="303">
        <v>3.6</v>
      </c>
      <c r="AE24" s="303">
        <v>0</v>
      </c>
      <c r="AF24" s="303">
        <v>0</v>
      </c>
      <c r="AG24" s="334">
        <v>0</v>
      </c>
      <c r="AH24" s="334">
        <v>567</v>
      </c>
      <c r="AI24" s="334">
        <v>347.4</v>
      </c>
      <c r="AJ24" s="369">
        <f t="shared" si="10"/>
        <v>635.41</v>
      </c>
    </row>
    <row r="25" spans="1:36" s="282" customFormat="1" ht="18" hidden="1" customHeight="1" x14ac:dyDescent="0.2">
      <c r="A25" s="310" t="s">
        <v>244</v>
      </c>
      <c r="B25" s="276" t="s">
        <v>245</v>
      </c>
      <c r="C25" s="273" t="s">
        <v>235</v>
      </c>
      <c r="D25" s="276" t="s">
        <v>236</v>
      </c>
      <c r="E25" s="275">
        <v>2</v>
      </c>
      <c r="F25" s="284" t="s">
        <v>789</v>
      </c>
      <c r="G25" s="276" t="s">
        <v>246</v>
      </c>
      <c r="H25" s="276" t="s">
        <v>247</v>
      </c>
      <c r="I25" s="276" t="s">
        <v>956</v>
      </c>
      <c r="J25" s="278">
        <v>1</v>
      </c>
      <c r="K25" s="279">
        <v>0.13</v>
      </c>
      <c r="L25" s="280">
        <f t="shared" si="0"/>
        <v>0.13</v>
      </c>
      <c r="M25" s="281" t="s">
        <v>12</v>
      </c>
      <c r="N25" s="280">
        <f t="shared" si="1"/>
        <v>0</v>
      </c>
      <c r="O25" s="281" t="s">
        <v>12</v>
      </c>
      <c r="P25" s="280">
        <f t="shared" si="2"/>
        <v>0</v>
      </c>
      <c r="Q25" s="281" t="s">
        <v>12</v>
      </c>
      <c r="R25" s="280">
        <f t="shared" si="3"/>
        <v>0</v>
      </c>
      <c r="S25" s="280">
        <f t="shared" si="4"/>
        <v>0.13</v>
      </c>
      <c r="T25" s="303">
        <f t="shared" si="5"/>
        <v>882.79173221501117</v>
      </c>
      <c r="U25" s="303">
        <f t="shared" si="6"/>
        <v>104.84438750565192</v>
      </c>
      <c r="V25" s="303">
        <f t="shared" si="7"/>
        <v>777.94734470935919</v>
      </c>
      <c r="W25" s="306">
        <f t="shared" si="8"/>
        <v>64.828945392446599</v>
      </c>
      <c r="X25" s="303">
        <v>0</v>
      </c>
      <c r="Y25" s="334">
        <v>0</v>
      </c>
      <c r="Z25" s="303">
        <v>90.3</v>
      </c>
      <c r="AA25" s="334">
        <v>34</v>
      </c>
      <c r="AB25" s="303">
        <v>0</v>
      </c>
      <c r="AC25" s="335">
        <f t="shared" si="9"/>
        <v>0</v>
      </c>
      <c r="AD25" s="303">
        <v>0</v>
      </c>
      <c r="AE25" s="303">
        <v>0</v>
      </c>
      <c r="AF25" s="303">
        <v>0</v>
      </c>
      <c r="AG25" s="334">
        <v>0</v>
      </c>
      <c r="AH25" s="334">
        <v>34</v>
      </c>
      <c r="AI25" s="334">
        <v>243.12</v>
      </c>
      <c r="AJ25" s="369">
        <f t="shared" si="10"/>
        <v>333.42</v>
      </c>
    </row>
    <row r="26" spans="1:36" s="282" customFormat="1" ht="18" hidden="1" customHeight="1" x14ac:dyDescent="0.2">
      <c r="A26" s="310" t="s">
        <v>259</v>
      </c>
      <c r="B26" s="276" t="s">
        <v>245</v>
      </c>
      <c r="C26" s="273" t="s">
        <v>235</v>
      </c>
      <c r="D26" s="276" t="s">
        <v>236</v>
      </c>
      <c r="E26" s="275">
        <v>2</v>
      </c>
      <c r="F26" s="284" t="s">
        <v>789</v>
      </c>
      <c r="G26" s="276" t="s">
        <v>249</v>
      </c>
      <c r="H26" s="276" t="s">
        <v>260</v>
      </c>
      <c r="I26" s="276">
        <v>402400</v>
      </c>
      <c r="J26" s="278">
        <v>1</v>
      </c>
      <c r="K26" s="279">
        <v>0.2</v>
      </c>
      <c r="L26" s="280">
        <f t="shared" si="0"/>
        <v>0.2</v>
      </c>
      <c r="M26" s="281" t="s">
        <v>12</v>
      </c>
      <c r="N26" s="280">
        <f t="shared" si="1"/>
        <v>0</v>
      </c>
      <c r="O26" s="281" t="s">
        <v>12</v>
      </c>
      <c r="P26" s="280">
        <f t="shared" si="2"/>
        <v>0</v>
      </c>
      <c r="Q26" s="281" t="s">
        <v>12</v>
      </c>
      <c r="R26" s="280">
        <f t="shared" si="3"/>
        <v>0</v>
      </c>
      <c r="S26" s="280">
        <f t="shared" si="4"/>
        <v>0.2</v>
      </c>
      <c r="T26" s="303">
        <f t="shared" si="5"/>
        <v>1358.1411264846327</v>
      </c>
      <c r="U26" s="303">
        <f t="shared" si="6"/>
        <v>161.29905770100297</v>
      </c>
      <c r="V26" s="303">
        <f t="shared" si="7"/>
        <v>1196.8420687836297</v>
      </c>
      <c r="W26" s="306">
        <f t="shared" si="8"/>
        <v>99.736839065302476</v>
      </c>
      <c r="X26" s="303">
        <v>63.76</v>
      </c>
      <c r="Y26" s="334">
        <v>126</v>
      </c>
      <c r="Z26" s="303">
        <v>21.06</v>
      </c>
      <c r="AA26" s="334">
        <v>4</v>
      </c>
      <c r="AB26" s="303">
        <v>0</v>
      </c>
      <c r="AC26" s="335">
        <f t="shared" si="9"/>
        <v>0</v>
      </c>
      <c r="AD26" s="303">
        <v>7.92</v>
      </c>
      <c r="AE26" s="303">
        <v>0</v>
      </c>
      <c r="AF26" s="303">
        <v>0</v>
      </c>
      <c r="AG26" s="334">
        <v>0</v>
      </c>
      <c r="AH26" s="334">
        <v>130</v>
      </c>
      <c r="AI26" s="334">
        <v>243.12</v>
      </c>
      <c r="AJ26" s="369">
        <f t="shared" si="10"/>
        <v>335.86</v>
      </c>
    </row>
    <row r="27" spans="1:36" s="282" customFormat="1" ht="18" hidden="1" customHeight="1" x14ac:dyDescent="0.2">
      <c r="A27" s="310" t="s">
        <v>262</v>
      </c>
      <c r="B27" s="276" t="s">
        <v>245</v>
      </c>
      <c r="C27" s="273" t="s">
        <v>235</v>
      </c>
      <c r="D27" s="276" t="s">
        <v>236</v>
      </c>
      <c r="E27" s="275">
        <v>2</v>
      </c>
      <c r="F27" s="284" t="s">
        <v>789</v>
      </c>
      <c r="G27" s="276" t="s">
        <v>263</v>
      </c>
      <c r="H27" s="276" t="s">
        <v>264</v>
      </c>
      <c r="I27" s="283">
        <v>409305</v>
      </c>
      <c r="J27" s="278">
        <v>1</v>
      </c>
      <c r="K27" s="279">
        <v>0.2</v>
      </c>
      <c r="L27" s="280">
        <f t="shared" si="0"/>
        <v>0.2</v>
      </c>
      <c r="M27" s="281" t="s">
        <v>12</v>
      </c>
      <c r="N27" s="280">
        <f t="shared" si="1"/>
        <v>0</v>
      </c>
      <c r="O27" s="281" t="s">
        <v>12</v>
      </c>
      <c r="P27" s="280">
        <f t="shared" si="2"/>
        <v>0</v>
      </c>
      <c r="Q27" s="281" t="s">
        <v>12</v>
      </c>
      <c r="R27" s="280">
        <f t="shared" si="3"/>
        <v>0</v>
      </c>
      <c r="S27" s="280">
        <f t="shared" si="4"/>
        <v>0.2</v>
      </c>
      <c r="T27" s="303">
        <f t="shared" si="5"/>
        <v>1358.1411264846327</v>
      </c>
      <c r="U27" s="303">
        <f t="shared" si="6"/>
        <v>161.29905770100297</v>
      </c>
      <c r="V27" s="303">
        <f t="shared" si="7"/>
        <v>1196.8420687836297</v>
      </c>
      <c r="W27" s="306">
        <f t="shared" si="8"/>
        <v>99.736839065302476</v>
      </c>
      <c r="X27" s="303">
        <v>19.22</v>
      </c>
      <c r="Y27" s="334">
        <v>50</v>
      </c>
      <c r="Z27" s="303">
        <v>8.5</v>
      </c>
      <c r="AA27" s="334">
        <v>1</v>
      </c>
      <c r="AB27" s="303">
        <v>0</v>
      </c>
      <c r="AC27" s="335">
        <f t="shared" si="9"/>
        <v>0</v>
      </c>
      <c r="AD27" s="303">
        <v>3.6</v>
      </c>
      <c r="AE27" s="303">
        <v>0</v>
      </c>
      <c r="AF27" s="303">
        <v>0</v>
      </c>
      <c r="AG27" s="334">
        <v>0</v>
      </c>
      <c r="AH27" s="334">
        <v>51</v>
      </c>
      <c r="AI27" s="334">
        <v>243.12</v>
      </c>
      <c r="AJ27" s="369">
        <f t="shared" si="10"/>
        <v>274.44</v>
      </c>
    </row>
    <row r="28" spans="1:36" s="282" customFormat="1" ht="18" hidden="1" customHeight="1" x14ac:dyDescent="0.2">
      <c r="A28" s="310" t="s">
        <v>309</v>
      </c>
      <c r="B28" s="276" t="s">
        <v>245</v>
      </c>
      <c r="C28" s="273" t="s">
        <v>235</v>
      </c>
      <c r="D28" s="276" t="s">
        <v>236</v>
      </c>
      <c r="E28" s="275">
        <v>2</v>
      </c>
      <c r="F28" s="276" t="s">
        <v>789</v>
      </c>
      <c r="G28" s="276" t="s">
        <v>246</v>
      </c>
      <c r="H28" s="276" t="s">
        <v>310</v>
      </c>
      <c r="I28" s="283" t="s">
        <v>816</v>
      </c>
      <c r="J28" s="278">
        <v>1</v>
      </c>
      <c r="K28" s="279">
        <v>0.13</v>
      </c>
      <c r="L28" s="280">
        <f t="shared" si="0"/>
        <v>0.13</v>
      </c>
      <c r="M28" s="281" t="s">
        <v>12</v>
      </c>
      <c r="N28" s="280">
        <f t="shared" si="1"/>
        <v>0</v>
      </c>
      <c r="O28" s="281" t="s">
        <v>12</v>
      </c>
      <c r="P28" s="280">
        <f t="shared" si="2"/>
        <v>0</v>
      </c>
      <c r="Q28" s="281" t="s">
        <v>12</v>
      </c>
      <c r="R28" s="280">
        <f t="shared" si="3"/>
        <v>0</v>
      </c>
      <c r="S28" s="280">
        <f t="shared" si="4"/>
        <v>0.13</v>
      </c>
      <c r="T28" s="303">
        <f t="shared" si="5"/>
        <v>882.79173221501117</v>
      </c>
      <c r="U28" s="303">
        <f t="shared" si="6"/>
        <v>104.84438750565192</v>
      </c>
      <c r="V28" s="303">
        <f t="shared" si="7"/>
        <v>777.94734470935919</v>
      </c>
      <c r="W28" s="306">
        <f t="shared" si="8"/>
        <v>64.828945392446599</v>
      </c>
      <c r="X28" s="303">
        <v>0</v>
      </c>
      <c r="Y28" s="334">
        <v>0</v>
      </c>
      <c r="Z28" s="303">
        <v>0</v>
      </c>
      <c r="AA28" s="334">
        <v>0</v>
      </c>
      <c r="AB28" s="303">
        <v>0</v>
      </c>
      <c r="AC28" s="335">
        <f t="shared" si="9"/>
        <v>0</v>
      </c>
      <c r="AD28" s="303">
        <v>0</v>
      </c>
      <c r="AE28" s="303">
        <v>0</v>
      </c>
      <c r="AF28" s="303">
        <v>0</v>
      </c>
      <c r="AG28" s="334">
        <v>0</v>
      </c>
      <c r="AH28" s="334">
        <v>0</v>
      </c>
      <c r="AI28" s="334">
        <v>243.12</v>
      </c>
      <c r="AJ28" s="369">
        <f t="shared" si="10"/>
        <v>243.12</v>
      </c>
    </row>
    <row r="29" spans="1:36" s="282" customFormat="1" ht="18" hidden="1" customHeight="1" x14ac:dyDescent="0.2">
      <c r="A29" s="310" t="s">
        <v>449</v>
      </c>
      <c r="B29" s="276" t="s">
        <v>245</v>
      </c>
      <c r="C29" s="273" t="s">
        <v>235</v>
      </c>
      <c r="D29" s="276" t="s">
        <v>236</v>
      </c>
      <c r="E29" s="275">
        <v>2</v>
      </c>
      <c r="F29" s="284" t="s">
        <v>789</v>
      </c>
      <c r="G29" s="276" t="s">
        <v>241</v>
      </c>
      <c r="H29" s="276" t="s">
        <v>450</v>
      </c>
      <c r="I29" s="283" t="s">
        <v>833</v>
      </c>
      <c r="J29" s="278">
        <v>1</v>
      </c>
      <c r="K29" s="279">
        <v>0.34</v>
      </c>
      <c r="L29" s="280">
        <f t="shared" si="0"/>
        <v>0.34</v>
      </c>
      <c r="M29" s="281" t="s">
        <v>12</v>
      </c>
      <c r="N29" s="280">
        <f t="shared" si="1"/>
        <v>0</v>
      </c>
      <c r="O29" s="281" t="s">
        <v>12</v>
      </c>
      <c r="P29" s="280">
        <f t="shared" si="2"/>
        <v>0</v>
      </c>
      <c r="Q29" s="281" t="s">
        <v>12</v>
      </c>
      <c r="R29" s="280">
        <f t="shared" si="3"/>
        <v>0</v>
      </c>
      <c r="S29" s="280">
        <f t="shared" si="4"/>
        <v>0.34</v>
      </c>
      <c r="T29" s="303">
        <f t="shared" si="5"/>
        <v>2308.8399150238756</v>
      </c>
      <c r="U29" s="303">
        <f t="shared" si="6"/>
        <v>274.20839809170502</v>
      </c>
      <c r="V29" s="303">
        <f t="shared" si="7"/>
        <v>2034.6315169321706</v>
      </c>
      <c r="W29" s="306">
        <f t="shared" si="8"/>
        <v>169.55262641101422</v>
      </c>
      <c r="X29" s="303">
        <v>2252.04</v>
      </c>
      <c r="Y29" s="334">
        <v>1024</v>
      </c>
      <c r="Z29" s="303">
        <v>0</v>
      </c>
      <c r="AA29" s="334">
        <v>0</v>
      </c>
      <c r="AB29" s="303">
        <v>63.75</v>
      </c>
      <c r="AC29" s="335">
        <f t="shared" si="9"/>
        <v>0.75</v>
      </c>
      <c r="AD29" s="303">
        <v>3.98</v>
      </c>
      <c r="AE29" s="303">
        <v>0</v>
      </c>
      <c r="AF29" s="303">
        <v>206.52</v>
      </c>
      <c r="AG29" s="334">
        <v>635</v>
      </c>
      <c r="AH29" s="334">
        <v>1659</v>
      </c>
      <c r="AI29" s="334">
        <v>243.12</v>
      </c>
      <c r="AJ29" s="369">
        <f t="shared" si="10"/>
        <v>2769.41</v>
      </c>
    </row>
    <row r="30" spans="1:36" s="282" customFormat="1" ht="18" hidden="1" customHeight="1" x14ac:dyDescent="0.2">
      <c r="A30" s="310" t="s">
        <v>233</v>
      </c>
      <c r="B30" s="276" t="s">
        <v>234</v>
      </c>
      <c r="C30" s="273" t="s">
        <v>235</v>
      </c>
      <c r="D30" s="276" t="s">
        <v>236</v>
      </c>
      <c r="E30" s="275">
        <v>2</v>
      </c>
      <c r="F30" s="276" t="s">
        <v>789</v>
      </c>
      <c r="G30" s="276" t="s">
        <v>237</v>
      </c>
      <c r="H30" s="276" t="s">
        <v>136</v>
      </c>
      <c r="I30" s="276">
        <v>400001</v>
      </c>
      <c r="J30" s="278">
        <v>1</v>
      </c>
      <c r="K30" s="279">
        <v>7.2999999999999995E-2</v>
      </c>
      <c r="L30" s="280">
        <f t="shared" si="0"/>
        <v>7.2999999999999995E-2</v>
      </c>
      <c r="M30" s="281" t="s">
        <v>12</v>
      </c>
      <c r="N30" s="280">
        <f t="shared" si="1"/>
        <v>0</v>
      </c>
      <c r="O30" s="281" t="s">
        <v>12</v>
      </c>
      <c r="P30" s="280">
        <f t="shared" si="2"/>
        <v>0</v>
      </c>
      <c r="Q30" s="281" t="s">
        <v>12</v>
      </c>
      <c r="R30" s="280">
        <f t="shared" si="3"/>
        <v>0</v>
      </c>
      <c r="S30" s="280">
        <f t="shared" si="4"/>
        <v>7.2999999999999995E-2</v>
      </c>
      <c r="T30" s="303">
        <f t="shared" si="5"/>
        <v>495.72151116689082</v>
      </c>
      <c r="U30" s="303">
        <f t="shared" si="6"/>
        <v>58.874156060866071</v>
      </c>
      <c r="V30" s="303">
        <f t="shared" si="7"/>
        <v>436.84735510602474</v>
      </c>
      <c r="W30" s="306">
        <f t="shared" si="8"/>
        <v>36.403946258835397</v>
      </c>
      <c r="X30" s="303">
        <v>32.32</v>
      </c>
      <c r="Y30" s="334">
        <v>72</v>
      </c>
      <c r="Z30" s="303">
        <v>7.02</v>
      </c>
      <c r="AA30" s="334">
        <v>2</v>
      </c>
      <c r="AB30" s="303">
        <v>0</v>
      </c>
      <c r="AC30" s="335">
        <f t="shared" si="9"/>
        <v>0</v>
      </c>
      <c r="AD30" s="303">
        <v>0</v>
      </c>
      <c r="AE30" s="303">
        <v>0</v>
      </c>
      <c r="AF30" s="303">
        <v>0</v>
      </c>
      <c r="AG30" s="334">
        <v>0</v>
      </c>
      <c r="AH30" s="334">
        <v>74</v>
      </c>
      <c r="AI30" s="334">
        <v>243.12</v>
      </c>
      <c r="AJ30" s="369">
        <f t="shared" si="10"/>
        <v>282.46000000000004</v>
      </c>
    </row>
    <row r="31" spans="1:36" s="282" customFormat="1" ht="18" hidden="1" customHeight="1" x14ac:dyDescent="0.2">
      <c r="A31" s="310" t="s">
        <v>248</v>
      </c>
      <c r="B31" s="276" t="s">
        <v>234</v>
      </c>
      <c r="C31" s="273" t="s">
        <v>235</v>
      </c>
      <c r="D31" s="276" t="s">
        <v>236</v>
      </c>
      <c r="E31" s="275">
        <v>2</v>
      </c>
      <c r="F31" s="276" t="s">
        <v>789</v>
      </c>
      <c r="G31" s="276" t="s">
        <v>249</v>
      </c>
      <c r="H31" s="276" t="s">
        <v>249</v>
      </c>
      <c r="I31" s="283">
        <v>402100</v>
      </c>
      <c r="J31" s="278">
        <v>1</v>
      </c>
      <c r="K31" s="279">
        <v>5.0999999999999997E-2</v>
      </c>
      <c r="L31" s="280">
        <f t="shared" si="0"/>
        <v>5.0999999999999997E-2</v>
      </c>
      <c r="M31" s="281" t="s">
        <v>12</v>
      </c>
      <c r="N31" s="280">
        <f t="shared" si="1"/>
        <v>0</v>
      </c>
      <c r="O31" s="281" t="s">
        <v>12</v>
      </c>
      <c r="P31" s="280">
        <f t="shared" si="2"/>
        <v>0</v>
      </c>
      <c r="Q31" s="281" t="s">
        <v>12</v>
      </c>
      <c r="R31" s="280">
        <f t="shared" si="3"/>
        <v>0</v>
      </c>
      <c r="S31" s="280">
        <f t="shared" si="4"/>
        <v>5.0999999999999997E-2</v>
      </c>
      <c r="T31" s="303">
        <f t="shared" si="5"/>
        <v>346.32598725358127</v>
      </c>
      <c r="U31" s="303">
        <f t="shared" si="6"/>
        <v>41.131259713755746</v>
      </c>
      <c r="V31" s="303">
        <f t="shared" si="7"/>
        <v>305.19472753982552</v>
      </c>
      <c r="W31" s="306">
        <f t="shared" si="8"/>
        <v>25.432893961652127</v>
      </c>
      <c r="X31" s="303">
        <v>7.4</v>
      </c>
      <c r="Y31" s="334">
        <v>19</v>
      </c>
      <c r="Z31" s="303">
        <v>18.86</v>
      </c>
      <c r="AA31" s="334">
        <v>7</v>
      </c>
      <c r="AB31" s="303">
        <v>0</v>
      </c>
      <c r="AC31" s="335">
        <f t="shared" si="9"/>
        <v>0</v>
      </c>
      <c r="AD31" s="303">
        <v>0</v>
      </c>
      <c r="AE31" s="303">
        <v>0</v>
      </c>
      <c r="AF31" s="303">
        <v>0</v>
      </c>
      <c r="AG31" s="334">
        <v>0</v>
      </c>
      <c r="AH31" s="334">
        <v>26</v>
      </c>
      <c r="AI31" s="334">
        <v>243.12</v>
      </c>
      <c r="AJ31" s="369">
        <f t="shared" si="10"/>
        <v>269.38</v>
      </c>
    </row>
    <row r="32" spans="1:36" s="282" customFormat="1" ht="18" hidden="1" customHeight="1" x14ac:dyDescent="0.2">
      <c r="A32" s="309" t="s">
        <v>267</v>
      </c>
      <c r="B32" s="276" t="s">
        <v>234</v>
      </c>
      <c r="C32" s="273" t="s">
        <v>235</v>
      </c>
      <c r="D32" s="276" t="s">
        <v>236</v>
      </c>
      <c r="E32" s="275">
        <v>2</v>
      </c>
      <c r="F32" s="276" t="s">
        <v>789</v>
      </c>
      <c r="G32" s="276" t="s">
        <v>935</v>
      </c>
      <c r="H32" s="276" t="s">
        <v>268</v>
      </c>
      <c r="I32" s="276">
        <v>403002</v>
      </c>
      <c r="J32" s="278">
        <v>1</v>
      </c>
      <c r="K32" s="279">
        <v>0.14599999999999999</v>
      </c>
      <c r="L32" s="280">
        <f t="shared" si="0"/>
        <v>0.14599999999999999</v>
      </c>
      <c r="M32" s="281" t="s">
        <v>12</v>
      </c>
      <c r="N32" s="280">
        <f t="shared" si="1"/>
        <v>0</v>
      </c>
      <c r="O32" s="281" t="s">
        <v>12</v>
      </c>
      <c r="P32" s="280">
        <f t="shared" si="2"/>
        <v>0</v>
      </c>
      <c r="Q32" s="281" t="s">
        <v>12</v>
      </c>
      <c r="R32" s="280">
        <f t="shared" si="3"/>
        <v>0</v>
      </c>
      <c r="S32" s="280">
        <f t="shared" si="4"/>
        <v>0.14599999999999999</v>
      </c>
      <c r="T32" s="303">
        <f t="shared" si="5"/>
        <v>991.44302233378164</v>
      </c>
      <c r="U32" s="303">
        <f t="shared" si="6"/>
        <v>117.74831212173214</v>
      </c>
      <c r="V32" s="303">
        <f t="shared" si="7"/>
        <v>873.69471021204947</v>
      </c>
      <c r="W32" s="306">
        <f t="shared" si="8"/>
        <v>72.807892517670794</v>
      </c>
      <c r="X32" s="303">
        <v>1.5</v>
      </c>
      <c r="Y32" s="334">
        <v>4</v>
      </c>
      <c r="Z32" s="303">
        <v>0</v>
      </c>
      <c r="AA32" s="334">
        <v>0</v>
      </c>
      <c r="AB32" s="303">
        <v>0</v>
      </c>
      <c r="AC32" s="335">
        <f t="shared" si="9"/>
        <v>0</v>
      </c>
      <c r="AD32" s="303">
        <v>0</v>
      </c>
      <c r="AE32" s="303">
        <v>0</v>
      </c>
      <c r="AF32" s="303">
        <v>0</v>
      </c>
      <c r="AG32" s="334">
        <v>0</v>
      </c>
      <c r="AH32" s="334">
        <v>4</v>
      </c>
      <c r="AI32" s="334">
        <v>243.12</v>
      </c>
      <c r="AJ32" s="369">
        <f t="shared" si="10"/>
        <v>244.62</v>
      </c>
    </row>
    <row r="33" spans="1:36" s="282" customFormat="1" ht="18" hidden="1" customHeight="1" x14ac:dyDescent="0.2">
      <c r="A33" s="309" t="s">
        <v>273</v>
      </c>
      <c r="B33" s="276" t="s">
        <v>234</v>
      </c>
      <c r="C33" s="273" t="s">
        <v>235</v>
      </c>
      <c r="D33" s="276" t="s">
        <v>236</v>
      </c>
      <c r="E33" s="275">
        <v>2</v>
      </c>
      <c r="F33" s="284" t="s">
        <v>789</v>
      </c>
      <c r="G33" s="276" t="s">
        <v>797</v>
      </c>
      <c r="H33" s="276" t="s">
        <v>625</v>
      </c>
      <c r="I33" s="283">
        <v>404002</v>
      </c>
      <c r="J33" s="278">
        <v>1</v>
      </c>
      <c r="K33" s="279">
        <v>9.5000000000000001E-2</v>
      </c>
      <c r="L33" s="280">
        <f t="shared" si="0"/>
        <v>9.5000000000000001E-2</v>
      </c>
      <c r="M33" s="281" t="s">
        <v>12</v>
      </c>
      <c r="N33" s="280">
        <f t="shared" si="1"/>
        <v>0</v>
      </c>
      <c r="O33" s="281" t="s">
        <v>12</v>
      </c>
      <c r="P33" s="280">
        <f t="shared" si="2"/>
        <v>0</v>
      </c>
      <c r="Q33" s="281" t="s">
        <v>12</v>
      </c>
      <c r="R33" s="280">
        <f t="shared" si="3"/>
        <v>0</v>
      </c>
      <c r="S33" s="280">
        <f t="shared" si="4"/>
        <v>9.5000000000000001E-2</v>
      </c>
      <c r="T33" s="303">
        <f t="shared" si="5"/>
        <v>645.11703508020048</v>
      </c>
      <c r="U33" s="303">
        <f t="shared" si="6"/>
        <v>76.617052407976402</v>
      </c>
      <c r="V33" s="303">
        <f t="shared" si="7"/>
        <v>568.49998267222406</v>
      </c>
      <c r="W33" s="306">
        <f t="shared" si="8"/>
        <v>47.374998556018674</v>
      </c>
      <c r="X33" s="303">
        <v>50.36</v>
      </c>
      <c r="Y33" s="334">
        <v>135</v>
      </c>
      <c r="Z33" s="303">
        <v>0</v>
      </c>
      <c r="AA33" s="334">
        <v>0</v>
      </c>
      <c r="AB33" s="303">
        <v>0</v>
      </c>
      <c r="AC33" s="335">
        <f t="shared" si="9"/>
        <v>0</v>
      </c>
      <c r="AD33" s="303">
        <v>0</v>
      </c>
      <c r="AE33" s="303">
        <v>0</v>
      </c>
      <c r="AF33" s="303">
        <v>0</v>
      </c>
      <c r="AG33" s="334">
        <v>0</v>
      </c>
      <c r="AH33" s="334">
        <v>135</v>
      </c>
      <c r="AI33" s="334">
        <v>243.12</v>
      </c>
      <c r="AJ33" s="369">
        <f t="shared" si="10"/>
        <v>293.48</v>
      </c>
    </row>
    <row r="34" spans="1:36" s="282" customFormat="1" ht="18" hidden="1" customHeight="1" x14ac:dyDescent="0.2">
      <c r="A34" s="309" t="s">
        <v>286</v>
      </c>
      <c r="B34" s="276" t="s">
        <v>234</v>
      </c>
      <c r="C34" s="273" t="s">
        <v>235</v>
      </c>
      <c r="D34" s="276" t="s">
        <v>236</v>
      </c>
      <c r="E34" s="275">
        <v>2</v>
      </c>
      <c r="F34" s="276" t="s">
        <v>789</v>
      </c>
      <c r="G34" s="276" t="s">
        <v>797</v>
      </c>
      <c r="H34" s="276" t="s">
        <v>626</v>
      </c>
      <c r="I34" s="283">
        <v>403005</v>
      </c>
      <c r="J34" s="278">
        <v>1</v>
      </c>
      <c r="K34" s="279">
        <v>0.34300000000000003</v>
      </c>
      <c r="L34" s="280">
        <f t="shared" si="0"/>
        <v>0.34300000000000003</v>
      </c>
      <c r="M34" s="281" t="s">
        <v>12</v>
      </c>
      <c r="N34" s="280">
        <f t="shared" si="1"/>
        <v>0</v>
      </c>
      <c r="O34" s="281" t="s">
        <v>12</v>
      </c>
      <c r="P34" s="280">
        <f t="shared" si="2"/>
        <v>0</v>
      </c>
      <c r="Q34" s="281" t="s">
        <v>12</v>
      </c>
      <c r="R34" s="280">
        <f t="shared" si="3"/>
        <v>0</v>
      </c>
      <c r="S34" s="280">
        <f t="shared" si="4"/>
        <v>0.34300000000000003</v>
      </c>
      <c r="T34" s="303">
        <f t="shared" si="5"/>
        <v>2329.2120319211449</v>
      </c>
      <c r="U34" s="303">
        <f t="shared" si="6"/>
        <v>276.62788395722009</v>
      </c>
      <c r="V34" s="303">
        <f t="shared" si="7"/>
        <v>2052.5841479639248</v>
      </c>
      <c r="W34" s="306">
        <f t="shared" si="8"/>
        <v>171.04867899699374</v>
      </c>
      <c r="X34" s="303">
        <v>0</v>
      </c>
      <c r="Y34" s="334">
        <v>0</v>
      </c>
      <c r="Z34" s="303">
        <v>0</v>
      </c>
      <c r="AA34" s="334">
        <v>0</v>
      </c>
      <c r="AB34" s="303">
        <v>0</v>
      </c>
      <c r="AC34" s="335">
        <f t="shared" si="9"/>
        <v>0</v>
      </c>
      <c r="AD34" s="303">
        <v>0</v>
      </c>
      <c r="AE34" s="303">
        <v>0</v>
      </c>
      <c r="AF34" s="303">
        <v>0</v>
      </c>
      <c r="AG34" s="334">
        <v>0</v>
      </c>
      <c r="AH34" s="334">
        <v>0</v>
      </c>
      <c r="AI34" s="334">
        <v>347.4</v>
      </c>
      <c r="AJ34" s="369">
        <f t="shared" si="10"/>
        <v>347.4</v>
      </c>
    </row>
    <row r="35" spans="1:36" s="282" customFormat="1" ht="18" hidden="1" customHeight="1" x14ac:dyDescent="0.2">
      <c r="A35" s="310" t="s">
        <v>288</v>
      </c>
      <c r="B35" s="276" t="s">
        <v>234</v>
      </c>
      <c r="C35" s="273" t="s">
        <v>235</v>
      </c>
      <c r="D35" s="276" t="s">
        <v>236</v>
      </c>
      <c r="E35" s="275">
        <v>2</v>
      </c>
      <c r="F35" s="284" t="s">
        <v>789</v>
      </c>
      <c r="G35" s="276" t="s">
        <v>241</v>
      </c>
      <c r="H35" s="276" t="s">
        <v>289</v>
      </c>
      <c r="I35" s="283" t="s">
        <v>814</v>
      </c>
      <c r="J35" s="278">
        <v>1</v>
      </c>
      <c r="K35" s="279">
        <v>9.5000000000000001E-2</v>
      </c>
      <c r="L35" s="280">
        <f t="shared" si="0"/>
        <v>9.5000000000000001E-2</v>
      </c>
      <c r="M35" s="281" t="s">
        <v>12</v>
      </c>
      <c r="N35" s="280">
        <f t="shared" si="1"/>
        <v>0</v>
      </c>
      <c r="O35" s="281" t="s">
        <v>12</v>
      </c>
      <c r="P35" s="280">
        <f t="shared" si="2"/>
        <v>0</v>
      </c>
      <c r="Q35" s="281" t="s">
        <v>12</v>
      </c>
      <c r="R35" s="280">
        <f t="shared" ref="R35:R66" si="11">IF(Q35="Y",L35,0)</f>
        <v>0</v>
      </c>
      <c r="S35" s="280">
        <f t="shared" si="4"/>
        <v>9.5000000000000001E-2</v>
      </c>
      <c r="T35" s="303">
        <f t="shared" si="5"/>
        <v>645.11703508020048</v>
      </c>
      <c r="U35" s="303">
        <f t="shared" si="6"/>
        <v>76.617052407976402</v>
      </c>
      <c r="V35" s="303">
        <f t="shared" si="7"/>
        <v>568.49998267222406</v>
      </c>
      <c r="W35" s="306">
        <f t="shared" ref="W35:W66" si="12">V35/12</f>
        <v>47.374998556018674</v>
      </c>
      <c r="X35" s="303">
        <v>2297.44</v>
      </c>
      <c r="Y35" s="334">
        <v>4904</v>
      </c>
      <c r="Z35" s="303">
        <v>13156.07</v>
      </c>
      <c r="AA35" s="334">
        <v>5006</v>
      </c>
      <c r="AB35" s="303">
        <v>0</v>
      </c>
      <c r="AC35" s="335">
        <f t="shared" si="9"/>
        <v>0</v>
      </c>
      <c r="AD35" s="303">
        <v>0</v>
      </c>
      <c r="AE35" s="303">
        <v>0</v>
      </c>
      <c r="AF35" s="303">
        <v>0</v>
      </c>
      <c r="AG35" s="334">
        <v>0</v>
      </c>
      <c r="AH35" s="334">
        <v>9910</v>
      </c>
      <c r="AI35" s="334">
        <v>1736.64</v>
      </c>
      <c r="AJ35" s="369">
        <f t="shared" si="10"/>
        <v>17190.150000000001</v>
      </c>
    </row>
    <row r="36" spans="1:36" s="282" customFormat="1" ht="18" hidden="1" customHeight="1" x14ac:dyDescent="0.2">
      <c r="A36" s="310" t="s">
        <v>291</v>
      </c>
      <c r="B36" s="276" t="s">
        <v>234</v>
      </c>
      <c r="C36" s="273" t="s">
        <v>235</v>
      </c>
      <c r="D36" s="276" t="s">
        <v>236</v>
      </c>
      <c r="E36" s="275">
        <v>2</v>
      </c>
      <c r="F36" s="276" t="s">
        <v>789</v>
      </c>
      <c r="G36" s="276" t="s">
        <v>241</v>
      </c>
      <c r="H36" s="276" t="s">
        <v>292</v>
      </c>
      <c r="I36" s="283">
        <v>407002</v>
      </c>
      <c r="J36" s="278">
        <v>1</v>
      </c>
      <c r="K36" s="279">
        <v>0.19700000000000001</v>
      </c>
      <c r="L36" s="280">
        <f t="shared" si="0"/>
        <v>0.19700000000000001</v>
      </c>
      <c r="M36" s="281" t="s">
        <v>12</v>
      </c>
      <c r="N36" s="280">
        <f t="shared" si="1"/>
        <v>0</v>
      </c>
      <c r="O36" s="281" t="s">
        <v>12</v>
      </c>
      <c r="P36" s="280">
        <f t="shared" si="2"/>
        <v>0</v>
      </c>
      <c r="Q36" s="281" t="s">
        <v>12</v>
      </c>
      <c r="R36" s="280">
        <f t="shared" si="11"/>
        <v>0</v>
      </c>
      <c r="S36" s="280">
        <f t="shared" si="4"/>
        <v>0.19700000000000001</v>
      </c>
      <c r="T36" s="303">
        <f t="shared" si="5"/>
        <v>1337.7690095873631</v>
      </c>
      <c r="U36" s="303">
        <f t="shared" si="6"/>
        <v>158.87957183548792</v>
      </c>
      <c r="V36" s="303">
        <f t="shared" si="7"/>
        <v>1178.8894377518752</v>
      </c>
      <c r="W36" s="306">
        <f t="shared" si="12"/>
        <v>98.240786479322935</v>
      </c>
      <c r="X36" s="303">
        <v>1192.0899999999999</v>
      </c>
      <c r="Y36" s="334">
        <v>3205</v>
      </c>
      <c r="Z36" s="303">
        <v>16.02</v>
      </c>
      <c r="AA36" s="334">
        <v>6</v>
      </c>
      <c r="AB36" s="303">
        <v>0</v>
      </c>
      <c r="AC36" s="335">
        <f t="shared" si="9"/>
        <v>0</v>
      </c>
      <c r="AD36" s="303">
        <v>0</v>
      </c>
      <c r="AE36" s="303">
        <v>0</v>
      </c>
      <c r="AF36" s="303">
        <v>0</v>
      </c>
      <c r="AG36" s="334">
        <v>0</v>
      </c>
      <c r="AH36" s="334">
        <v>3211</v>
      </c>
      <c r="AI36" s="334">
        <v>243.12</v>
      </c>
      <c r="AJ36" s="369">
        <f t="shared" si="10"/>
        <v>1451.23</v>
      </c>
    </row>
    <row r="37" spans="1:36" s="282" customFormat="1" ht="18" hidden="1" customHeight="1" x14ac:dyDescent="0.2">
      <c r="A37" s="310" t="s">
        <v>239</v>
      </c>
      <c r="B37" s="276" t="s">
        <v>240</v>
      </c>
      <c r="C37" s="273" t="s">
        <v>235</v>
      </c>
      <c r="D37" s="276" t="s">
        <v>236</v>
      </c>
      <c r="E37" s="275">
        <v>2</v>
      </c>
      <c r="F37" s="276" t="s">
        <v>789</v>
      </c>
      <c r="G37" s="276" t="s">
        <v>241</v>
      </c>
      <c r="H37" s="276" t="s">
        <v>242</v>
      </c>
      <c r="I37" s="276">
        <v>407002</v>
      </c>
      <c r="J37" s="278">
        <v>1</v>
      </c>
      <c r="K37" s="279">
        <v>0.23</v>
      </c>
      <c r="L37" s="280">
        <f t="shared" si="0"/>
        <v>0.23</v>
      </c>
      <c r="M37" s="281" t="s">
        <v>12</v>
      </c>
      <c r="N37" s="280">
        <f t="shared" si="1"/>
        <v>0</v>
      </c>
      <c r="O37" s="281" t="s">
        <v>12</v>
      </c>
      <c r="P37" s="280">
        <f t="shared" si="2"/>
        <v>0</v>
      </c>
      <c r="Q37" s="281" t="s">
        <v>12</v>
      </c>
      <c r="R37" s="280">
        <f t="shared" si="11"/>
        <v>0</v>
      </c>
      <c r="S37" s="280">
        <f t="shared" si="4"/>
        <v>0.23</v>
      </c>
      <c r="T37" s="303">
        <f t="shared" si="5"/>
        <v>1561.8622954573275</v>
      </c>
      <c r="U37" s="303">
        <f t="shared" si="6"/>
        <v>185.49391635615339</v>
      </c>
      <c r="V37" s="303">
        <f t="shared" si="7"/>
        <v>1376.368379101174</v>
      </c>
      <c r="W37" s="306">
        <f t="shared" si="12"/>
        <v>114.69736492509783</v>
      </c>
      <c r="X37" s="303">
        <v>0</v>
      </c>
      <c r="Y37" s="334">
        <v>0</v>
      </c>
      <c r="Z37" s="303">
        <v>0</v>
      </c>
      <c r="AA37" s="334">
        <v>0</v>
      </c>
      <c r="AB37" s="303">
        <v>0</v>
      </c>
      <c r="AC37" s="335">
        <f t="shared" si="9"/>
        <v>0</v>
      </c>
      <c r="AD37" s="303">
        <v>0</v>
      </c>
      <c r="AE37" s="303">
        <v>0</v>
      </c>
      <c r="AF37" s="303">
        <v>0</v>
      </c>
      <c r="AG37" s="334">
        <v>0</v>
      </c>
      <c r="AH37" s="334">
        <v>0</v>
      </c>
      <c r="AI37" s="334">
        <v>243.12</v>
      </c>
      <c r="AJ37" s="369">
        <f t="shared" si="10"/>
        <v>243.12</v>
      </c>
    </row>
    <row r="38" spans="1:36" s="282" customFormat="1" ht="18" hidden="1" customHeight="1" x14ac:dyDescent="0.2">
      <c r="A38" s="310" t="s">
        <v>294</v>
      </c>
      <c r="B38" s="276" t="s">
        <v>240</v>
      </c>
      <c r="C38" s="273" t="s">
        <v>235</v>
      </c>
      <c r="D38" s="276" t="s">
        <v>236</v>
      </c>
      <c r="E38" s="275">
        <v>2</v>
      </c>
      <c r="F38" s="276" t="s">
        <v>789</v>
      </c>
      <c r="G38" s="276" t="s">
        <v>241</v>
      </c>
      <c r="H38" s="276" t="s">
        <v>292</v>
      </c>
      <c r="I38" s="283">
        <v>407002</v>
      </c>
      <c r="J38" s="278">
        <v>1</v>
      </c>
      <c r="K38" s="279">
        <v>0.17</v>
      </c>
      <c r="L38" s="280">
        <f t="shared" si="0"/>
        <v>0.17</v>
      </c>
      <c r="M38" s="281" t="s">
        <v>12</v>
      </c>
      <c r="N38" s="280">
        <f t="shared" si="1"/>
        <v>0</v>
      </c>
      <c r="O38" s="281" t="s">
        <v>12</v>
      </c>
      <c r="P38" s="280">
        <f t="shared" si="2"/>
        <v>0</v>
      </c>
      <c r="Q38" s="281" t="s">
        <v>12</v>
      </c>
      <c r="R38" s="280">
        <f t="shared" si="11"/>
        <v>0</v>
      </c>
      <c r="S38" s="280">
        <f t="shared" si="4"/>
        <v>0.17</v>
      </c>
      <c r="T38" s="303">
        <f t="shared" si="5"/>
        <v>1154.4199575119378</v>
      </c>
      <c r="U38" s="303">
        <f t="shared" si="6"/>
        <v>137.10419904585251</v>
      </c>
      <c r="V38" s="303">
        <f t="shared" si="7"/>
        <v>1017.3157584660853</v>
      </c>
      <c r="W38" s="306">
        <f t="shared" si="12"/>
        <v>84.776313205507108</v>
      </c>
      <c r="X38" s="303">
        <v>0</v>
      </c>
      <c r="Y38" s="334">
        <v>0</v>
      </c>
      <c r="Z38" s="303">
        <v>0</v>
      </c>
      <c r="AA38" s="334">
        <v>0</v>
      </c>
      <c r="AB38" s="303">
        <v>0</v>
      </c>
      <c r="AC38" s="335">
        <f t="shared" si="9"/>
        <v>0</v>
      </c>
      <c r="AD38" s="303">
        <v>0</v>
      </c>
      <c r="AE38" s="303">
        <v>0</v>
      </c>
      <c r="AF38" s="303">
        <v>0</v>
      </c>
      <c r="AG38" s="334">
        <v>0</v>
      </c>
      <c r="AH38" s="334">
        <v>0</v>
      </c>
      <c r="AI38" s="334">
        <v>243.12</v>
      </c>
      <c r="AJ38" s="369">
        <f t="shared" si="10"/>
        <v>243.12</v>
      </c>
    </row>
    <row r="39" spans="1:36" s="282" customFormat="1" ht="18" hidden="1" customHeight="1" x14ac:dyDescent="0.2">
      <c r="A39" s="310" t="s">
        <v>401</v>
      </c>
      <c r="B39" s="276" t="s">
        <v>240</v>
      </c>
      <c r="C39" s="273" t="s">
        <v>235</v>
      </c>
      <c r="D39" s="276" t="s">
        <v>236</v>
      </c>
      <c r="E39" s="275">
        <v>2</v>
      </c>
      <c r="F39" s="284" t="s">
        <v>789</v>
      </c>
      <c r="G39" s="276" t="s">
        <v>241</v>
      </c>
      <c r="H39" s="276" t="s">
        <v>578</v>
      </c>
      <c r="I39" s="276">
        <v>407002</v>
      </c>
      <c r="J39" s="278">
        <v>1</v>
      </c>
      <c r="K39" s="279">
        <v>0.4</v>
      </c>
      <c r="L39" s="280">
        <f t="shared" si="0"/>
        <v>0.4</v>
      </c>
      <c r="M39" s="281" t="s">
        <v>12</v>
      </c>
      <c r="N39" s="280">
        <f t="shared" si="1"/>
        <v>0</v>
      </c>
      <c r="O39" s="281" t="s">
        <v>12</v>
      </c>
      <c r="P39" s="280">
        <f t="shared" si="2"/>
        <v>0</v>
      </c>
      <c r="Q39" s="281" t="s">
        <v>12</v>
      </c>
      <c r="R39" s="280">
        <f t="shared" si="11"/>
        <v>0</v>
      </c>
      <c r="S39" s="280">
        <f t="shared" si="4"/>
        <v>0.4</v>
      </c>
      <c r="T39" s="303">
        <f t="shared" si="5"/>
        <v>2716.2822529692653</v>
      </c>
      <c r="U39" s="303">
        <f t="shared" si="6"/>
        <v>322.59811540200593</v>
      </c>
      <c r="V39" s="303">
        <f t="shared" si="7"/>
        <v>2393.6841375672593</v>
      </c>
      <c r="W39" s="306">
        <f t="shared" si="12"/>
        <v>199.47367813060495</v>
      </c>
      <c r="X39" s="303">
        <v>0</v>
      </c>
      <c r="Y39" s="334">
        <v>0</v>
      </c>
      <c r="Z39" s="303">
        <v>0</v>
      </c>
      <c r="AA39" s="334">
        <v>0</v>
      </c>
      <c r="AB39" s="303">
        <v>0</v>
      </c>
      <c r="AC39" s="335">
        <f t="shared" si="9"/>
        <v>0</v>
      </c>
      <c r="AD39" s="303">
        <v>0</v>
      </c>
      <c r="AE39" s="303">
        <v>0</v>
      </c>
      <c r="AF39" s="303">
        <v>0</v>
      </c>
      <c r="AG39" s="334">
        <v>0</v>
      </c>
      <c r="AH39" s="334">
        <v>0</v>
      </c>
      <c r="AI39" s="334">
        <v>243.12</v>
      </c>
      <c r="AJ39" s="369">
        <f t="shared" si="10"/>
        <v>243.12</v>
      </c>
    </row>
    <row r="40" spans="1:36" s="282" customFormat="1" ht="18" hidden="1" customHeight="1" x14ac:dyDescent="0.2">
      <c r="A40" s="310" t="s">
        <v>435</v>
      </c>
      <c r="B40" s="276" t="s">
        <v>240</v>
      </c>
      <c r="C40" s="273" t="s">
        <v>235</v>
      </c>
      <c r="D40" s="276" t="s">
        <v>236</v>
      </c>
      <c r="E40" s="275">
        <v>2</v>
      </c>
      <c r="F40" s="284" t="s">
        <v>789</v>
      </c>
      <c r="G40" s="276" t="s">
        <v>241</v>
      </c>
      <c r="H40" s="276" t="s">
        <v>436</v>
      </c>
      <c r="I40" s="283">
        <v>408502</v>
      </c>
      <c r="J40" s="278">
        <v>1</v>
      </c>
      <c r="K40" s="279">
        <v>0.2</v>
      </c>
      <c r="L40" s="280">
        <f t="shared" si="0"/>
        <v>0.2</v>
      </c>
      <c r="M40" s="281" t="s">
        <v>12</v>
      </c>
      <c r="N40" s="280">
        <f t="shared" si="1"/>
        <v>0</v>
      </c>
      <c r="O40" s="281" t="s">
        <v>12</v>
      </c>
      <c r="P40" s="280">
        <f t="shared" si="2"/>
        <v>0</v>
      </c>
      <c r="Q40" s="281" t="s">
        <v>12</v>
      </c>
      <c r="R40" s="280">
        <f t="shared" si="11"/>
        <v>0</v>
      </c>
      <c r="S40" s="280">
        <f t="shared" si="4"/>
        <v>0.2</v>
      </c>
      <c r="T40" s="303">
        <f t="shared" si="5"/>
        <v>1358.1411264846327</v>
      </c>
      <c r="U40" s="303">
        <f t="shared" si="6"/>
        <v>161.29905770100297</v>
      </c>
      <c r="V40" s="303">
        <f t="shared" si="7"/>
        <v>1196.8420687836297</v>
      </c>
      <c r="W40" s="306">
        <f t="shared" si="12"/>
        <v>99.736839065302476</v>
      </c>
      <c r="X40" s="303">
        <v>1953.53</v>
      </c>
      <c r="Y40" s="334">
        <v>1870</v>
      </c>
      <c r="Z40" s="303">
        <v>1890.23</v>
      </c>
      <c r="AA40" s="334">
        <v>270</v>
      </c>
      <c r="AB40" s="303">
        <v>0</v>
      </c>
      <c r="AC40" s="335">
        <f t="shared" si="9"/>
        <v>0</v>
      </c>
      <c r="AD40" s="303">
        <v>226.45</v>
      </c>
      <c r="AE40" s="303">
        <v>0</v>
      </c>
      <c r="AF40" s="303">
        <v>0</v>
      </c>
      <c r="AG40" s="334">
        <v>0</v>
      </c>
      <c r="AH40" s="334">
        <v>2140</v>
      </c>
      <c r="AI40" s="334">
        <v>694.68</v>
      </c>
      <c r="AJ40" s="369">
        <f t="shared" si="10"/>
        <v>4764.8900000000003</v>
      </c>
    </row>
    <row r="41" spans="1:36" s="282" customFormat="1" ht="18" hidden="1" customHeight="1" x14ac:dyDescent="0.2">
      <c r="A41" s="310" t="s">
        <v>473</v>
      </c>
      <c r="B41" s="276" t="s">
        <v>474</v>
      </c>
      <c r="C41" s="273" t="s">
        <v>235</v>
      </c>
      <c r="D41" s="276" t="s">
        <v>236</v>
      </c>
      <c r="E41" s="275">
        <v>2</v>
      </c>
      <c r="F41" s="284" t="s">
        <v>789</v>
      </c>
      <c r="G41" s="276" t="s">
        <v>241</v>
      </c>
      <c r="H41" s="276" t="s">
        <v>475</v>
      </c>
      <c r="I41" s="283" t="s">
        <v>838</v>
      </c>
      <c r="J41" s="278">
        <v>1</v>
      </c>
      <c r="K41" s="279">
        <v>1</v>
      </c>
      <c r="L41" s="280">
        <f t="shared" si="0"/>
        <v>1</v>
      </c>
      <c r="M41" s="281" t="s">
        <v>12</v>
      </c>
      <c r="N41" s="280">
        <f t="shared" si="1"/>
        <v>0</v>
      </c>
      <c r="O41" s="281" t="s">
        <v>12</v>
      </c>
      <c r="P41" s="280">
        <f t="shared" si="2"/>
        <v>0</v>
      </c>
      <c r="Q41" s="281" t="s">
        <v>12</v>
      </c>
      <c r="R41" s="280">
        <f t="shared" si="11"/>
        <v>0</v>
      </c>
      <c r="S41" s="280">
        <f t="shared" si="4"/>
        <v>1</v>
      </c>
      <c r="T41" s="303">
        <f t="shared" si="5"/>
        <v>6790.7056324231626</v>
      </c>
      <c r="U41" s="303">
        <f t="shared" si="6"/>
        <v>806.49528850501474</v>
      </c>
      <c r="V41" s="303">
        <f t="shared" si="7"/>
        <v>5984.2103439181483</v>
      </c>
      <c r="W41" s="306">
        <f t="shared" si="12"/>
        <v>498.68419532651234</v>
      </c>
      <c r="X41" s="303">
        <v>0</v>
      </c>
      <c r="Y41" s="334">
        <v>0</v>
      </c>
      <c r="Z41" s="303">
        <v>7.74</v>
      </c>
      <c r="AA41" s="334">
        <v>3</v>
      </c>
      <c r="AB41" s="303">
        <v>0</v>
      </c>
      <c r="AC41" s="335">
        <f t="shared" si="9"/>
        <v>0</v>
      </c>
      <c r="AD41" s="303">
        <v>0</v>
      </c>
      <c r="AE41" s="303">
        <v>0</v>
      </c>
      <c r="AF41" s="303">
        <v>0</v>
      </c>
      <c r="AG41" s="334">
        <v>0</v>
      </c>
      <c r="AH41" s="334">
        <v>3</v>
      </c>
      <c r="AI41" s="334">
        <v>243.12</v>
      </c>
      <c r="AJ41" s="369">
        <f t="shared" si="10"/>
        <v>250.86</v>
      </c>
    </row>
    <row r="42" spans="1:36" s="282" customFormat="1" ht="18" hidden="1" customHeight="1" x14ac:dyDescent="0.2">
      <c r="A42" s="310" t="s">
        <v>477</v>
      </c>
      <c r="B42" s="276" t="s">
        <v>474</v>
      </c>
      <c r="C42" s="273" t="s">
        <v>235</v>
      </c>
      <c r="D42" s="276" t="s">
        <v>628</v>
      </c>
      <c r="E42" s="275" t="s">
        <v>478</v>
      </c>
      <c r="F42" s="276" t="s">
        <v>789</v>
      </c>
      <c r="G42" s="276" t="s">
        <v>241</v>
      </c>
      <c r="H42" s="276" t="s">
        <v>475</v>
      </c>
      <c r="I42" s="283" t="s">
        <v>838</v>
      </c>
      <c r="J42" s="278">
        <v>2</v>
      </c>
      <c r="K42" s="279">
        <v>1</v>
      </c>
      <c r="L42" s="280">
        <f t="shared" si="0"/>
        <v>2</v>
      </c>
      <c r="M42" s="281" t="s">
        <v>12</v>
      </c>
      <c r="N42" s="280">
        <f t="shared" si="1"/>
        <v>0</v>
      </c>
      <c r="O42" s="281" t="s">
        <v>12</v>
      </c>
      <c r="P42" s="280">
        <f t="shared" si="2"/>
        <v>0</v>
      </c>
      <c r="Q42" s="281" t="s">
        <v>12</v>
      </c>
      <c r="R42" s="280">
        <f t="shared" si="11"/>
        <v>0</v>
      </c>
      <c r="S42" s="280">
        <f t="shared" si="4"/>
        <v>2</v>
      </c>
      <c r="T42" s="303">
        <f t="shared" si="5"/>
        <v>13581.411264846325</v>
      </c>
      <c r="U42" s="303">
        <f t="shared" si="6"/>
        <v>1612.9905770100295</v>
      </c>
      <c r="V42" s="303">
        <f t="shared" si="7"/>
        <v>11968.420687836297</v>
      </c>
      <c r="W42" s="306">
        <f t="shared" si="12"/>
        <v>997.36839065302468</v>
      </c>
      <c r="X42" s="303">
        <v>0</v>
      </c>
      <c r="Y42" s="334">
        <v>0</v>
      </c>
      <c r="Z42" s="303">
        <v>0</v>
      </c>
      <c r="AA42" s="334">
        <v>0</v>
      </c>
      <c r="AB42" s="303">
        <v>0</v>
      </c>
      <c r="AC42" s="335">
        <f t="shared" si="9"/>
        <v>0</v>
      </c>
      <c r="AD42" s="303">
        <v>0</v>
      </c>
      <c r="AE42" s="303">
        <v>0</v>
      </c>
      <c r="AF42" s="303">
        <v>0</v>
      </c>
      <c r="AG42" s="334">
        <v>0</v>
      </c>
      <c r="AH42" s="334">
        <v>0</v>
      </c>
      <c r="AI42" s="334">
        <v>243.12</v>
      </c>
      <c r="AJ42" s="369">
        <f t="shared" si="10"/>
        <v>243.12</v>
      </c>
    </row>
    <row r="43" spans="1:36" s="282" customFormat="1" ht="18" hidden="1" customHeight="1" x14ac:dyDescent="0.2">
      <c r="A43" s="310" t="s">
        <v>584</v>
      </c>
      <c r="B43" s="276" t="s">
        <v>580</v>
      </c>
      <c r="C43" s="273" t="s">
        <v>235</v>
      </c>
      <c r="D43" s="276" t="s">
        <v>629</v>
      </c>
      <c r="E43" s="275">
        <v>1</v>
      </c>
      <c r="F43" s="284" t="s">
        <v>789</v>
      </c>
      <c r="G43" s="276" t="s">
        <v>581</v>
      </c>
      <c r="H43" s="276" t="s">
        <v>582</v>
      </c>
      <c r="I43" s="276">
        <v>409001</v>
      </c>
      <c r="J43" s="278">
        <v>1</v>
      </c>
      <c r="K43" s="279">
        <v>1</v>
      </c>
      <c r="L43" s="280">
        <f t="shared" si="0"/>
        <v>1</v>
      </c>
      <c r="M43" s="281" t="s">
        <v>12</v>
      </c>
      <c r="N43" s="280">
        <f t="shared" si="1"/>
        <v>0</v>
      </c>
      <c r="O43" s="281" t="s">
        <v>12</v>
      </c>
      <c r="P43" s="280">
        <f t="shared" si="2"/>
        <v>0</v>
      </c>
      <c r="Q43" s="281" t="s">
        <v>12</v>
      </c>
      <c r="R43" s="280">
        <f t="shared" si="11"/>
        <v>0</v>
      </c>
      <c r="S43" s="280">
        <f t="shared" si="4"/>
        <v>1</v>
      </c>
      <c r="T43" s="303">
        <f t="shared" si="5"/>
        <v>6790.7056324231626</v>
      </c>
      <c r="U43" s="303">
        <f t="shared" si="6"/>
        <v>806.49528850501474</v>
      </c>
      <c r="V43" s="303">
        <f t="shared" si="7"/>
        <v>5984.2103439181483</v>
      </c>
      <c r="W43" s="306">
        <f t="shared" si="12"/>
        <v>498.68419532651234</v>
      </c>
      <c r="X43" s="303">
        <v>9.42</v>
      </c>
      <c r="Y43" s="334">
        <v>8</v>
      </c>
      <c r="Z43" s="303">
        <v>0</v>
      </c>
      <c r="AA43" s="334">
        <v>0</v>
      </c>
      <c r="AB43" s="303">
        <v>0</v>
      </c>
      <c r="AC43" s="335">
        <f t="shared" si="9"/>
        <v>0</v>
      </c>
      <c r="AD43" s="303">
        <v>0</v>
      </c>
      <c r="AE43" s="303">
        <v>0</v>
      </c>
      <c r="AF43" s="303">
        <v>0</v>
      </c>
      <c r="AG43" s="334">
        <v>0</v>
      </c>
      <c r="AH43" s="334">
        <v>8</v>
      </c>
      <c r="AI43" s="334">
        <v>243.12</v>
      </c>
      <c r="AJ43" s="369">
        <f t="shared" si="10"/>
        <v>252.54</v>
      </c>
    </row>
    <row r="44" spans="1:36" s="282" customFormat="1" ht="18" hidden="1" customHeight="1" x14ac:dyDescent="0.2">
      <c r="A44" s="309" t="s">
        <v>560</v>
      </c>
      <c r="B44" s="284" t="s">
        <v>88</v>
      </c>
      <c r="C44" s="271" t="s">
        <v>89</v>
      </c>
      <c r="D44" s="284" t="s">
        <v>90</v>
      </c>
      <c r="E44" s="284">
        <v>1</v>
      </c>
      <c r="F44" s="286" t="s">
        <v>135</v>
      </c>
      <c r="G44" s="276" t="s">
        <v>602</v>
      </c>
      <c r="H44" s="284" t="s">
        <v>630</v>
      </c>
      <c r="I44" s="286">
        <v>502200</v>
      </c>
      <c r="J44" s="278">
        <v>2</v>
      </c>
      <c r="K44" s="279">
        <v>0.1</v>
      </c>
      <c r="L44" s="280">
        <f t="shared" si="0"/>
        <v>0.2</v>
      </c>
      <c r="M44" s="281" t="s">
        <v>76</v>
      </c>
      <c r="N44" s="280">
        <f t="shared" si="1"/>
        <v>0.2</v>
      </c>
      <c r="O44" s="281" t="s">
        <v>12</v>
      </c>
      <c r="P44" s="280">
        <f t="shared" si="2"/>
        <v>0</v>
      </c>
      <c r="Q44" s="281" t="s">
        <v>12</v>
      </c>
      <c r="R44" s="280">
        <f t="shared" si="11"/>
        <v>0</v>
      </c>
      <c r="S44" s="280">
        <f t="shared" si="4"/>
        <v>0.4</v>
      </c>
      <c r="T44" s="303">
        <f t="shared" si="5"/>
        <v>2716.2822529692653</v>
      </c>
      <c r="U44" s="303">
        <f t="shared" si="6"/>
        <v>322.59811540200593</v>
      </c>
      <c r="V44" s="303">
        <f t="shared" si="7"/>
        <v>2393.6841375672593</v>
      </c>
      <c r="W44" s="306">
        <f t="shared" si="12"/>
        <v>199.47367813060495</v>
      </c>
      <c r="X44" s="303">
        <v>2.4300000000000002</v>
      </c>
      <c r="Y44" s="334">
        <v>6</v>
      </c>
      <c r="Z44" s="303">
        <v>0</v>
      </c>
      <c r="AA44" s="334">
        <v>0</v>
      </c>
      <c r="AB44" s="303">
        <v>0</v>
      </c>
      <c r="AC44" s="335">
        <f t="shared" si="9"/>
        <v>0</v>
      </c>
      <c r="AD44" s="303">
        <v>0</v>
      </c>
      <c r="AE44" s="303">
        <v>0</v>
      </c>
      <c r="AF44" s="303">
        <v>0</v>
      </c>
      <c r="AG44" s="334">
        <v>0</v>
      </c>
      <c r="AH44" s="334">
        <v>6</v>
      </c>
      <c r="AI44" s="334">
        <v>243.12</v>
      </c>
      <c r="AJ44" s="369">
        <f t="shared" si="10"/>
        <v>245.55</v>
      </c>
    </row>
    <row r="45" spans="1:36" s="282" customFormat="1" ht="18" hidden="1" customHeight="1" x14ac:dyDescent="0.2">
      <c r="A45" s="309" t="s">
        <v>138</v>
      </c>
      <c r="B45" s="276" t="s">
        <v>88</v>
      </c>
      <c r="C45" s="273" t="s">
        <v>89</v>
      </c>
      <c r="D45" s="276" t="s">
        <v>90</v>
      </c>
      <c r="E45" s="275">
        <v>1</v>
      </c>
      <c r="F45" s="276" t="s">
        <v>135</v>
      </c>
      <c r="G45" s="276" t="s">
        <v>602</v>
      </c>
      <c r="H45" s="276" t="s">
        <v>603</v>
      </c>
      <c r="I45" s="276">
        <v>505911</v>
      </c>
      <c r="J45" s="278">
        <v>2</v>
      </c>
      <c r="K45" s="279">
        <v>0.2</v>
      </c>
      <c r="L45" s="280">
        <f t="shared" si="0"/>
        <v>0.4</v>
      </c>
      <c r="M45" s="281" t="s">
        <v>76</v>
      </c>
      <c r="N45" s="280">
        <f t="shared" si="1"/>
        <v>0.4</v>
      </c>
      <c r="O45" s="281" t="s">
        <v>12</v>
      </c>
      <c r="P45" s="280">
        <f t="shared" si="2"/>
        <v>0</v>
      </c>
      <c r="Q45" s="281" t="s">
        <v>12</v>
      </c>
      <c r="R45" s="280">
        <f t="shared" si="11"/>
        <v>0</v>
      </c>
      <c r="S45" s="280">
        <f t="shared" si="4"/>
        <v>0.8</v>
      </c>
      <c r="T45" s="303">
        <f t="shared" si="5"/>
        <v>5432.5645059385306</v>
      </c>
      <c r="U45" s="303">
        <f t="shared" si="6"/>
        <v>645.19623080401186</v>
      </c>
      <c r="V45" s="303">
        <f t="shared" si="7"/>
        <v>4787.3682751345186</v>
      </c>
      <c r="W45" s="306">
        <f t="shared" si="12"/>
        <v>398.9473562612099</v>
      </c>
      <c r="X45" s="303">
        <v>991.88</v>
      </c>
      <c r="Y45" s="334">
        <v>1672</v>
      </c>
      <c r="Z45" s="303">
        <v>237.09</v>
      </c>
      <c r="AA45" s="334">
        <v>35</v>
      </c>
      <c r="AB45" s="303">
        <v>170</v>
      </c>
      <c r="AC45" s="335">
        <f t="shared" si="9"/>
        <v>2</v>
      </c>
      <c r="AD45" s="303">
        <v>54.92</v>
      </c>
      <c r="AE45" s="303">
        <v>0</v>
      </c>
      <c r="AF45" s="303">
        <v>0</v>
      </c>
      <c r="AG45" s="334">
        <v>0</v>
      </c>
      <c r="AH45" s="334">
        <v>1707</v>
      </c>
      <c r="AI45" s="334">
        <v>694.68</v>
      </c>
      <c r="AJ45" s="369">
        <f t="shared" si="10"/>
        <v>2148.5699999999997</v>
      </c>
    </row>
    <row r="46" spans="1:36" s="282" customFormat="1" ht="18" hidden="1" customHeight="1" x14ac:dyDescent="0.2">
      <c r="A46" s="309" t="s">
        <v>146</v>
      </c>
      <c r="B46" s="276" t="s">
        <v>88</v>
      </c>
      <c r="C46" s="273" t="s">
        <v>89</v>
      </c>
      <c r="D46" s="276" t="s">
        <v>90</v>
      </c>
      <c r="E46" s="275">
        <v>1</v>
      </c>
      <c r="F46" s="276" t="s">
        <v>135</v>
      </c>
      <c r="G46" s="276" t="s">
        <v>602</v>
      </c>
      <c r="H46" s="276" t="s">
        <v>631</v>
      </c>
      <c r="I46" s="276">
        <v>504401</v>
      </c>
      <c r="J46" s="278">
        <v>2</v>
      </c>
      <c r="K46" s="279">
        <v>0.2</v>
      </c>
      <c r="L46" s="280">
        <f t="shared" si="0"/>
        <v>0.4</v>
      </c>
      <c r="M46" s="281" t="s">
        <v>76</v>
      </c>
      <c r="N46" s="280">
        <f t="shared" si="1"/>
        <v>0.4</v>
      </c>
      <c r="O46" s="281" t="s">
        <v>12</v>
      </c>
      <c r="P46" s="280">
        <f t="shared" si="2"/>
        <v>0</v>
      </c>
      <c r="Q46" s="281" t="s">
        <v>12</v>
      </c>
      <c r="R46" s="280">
        <f t="shared" si="11"/>
        <v>0</v>
      </c>
      <c r="S46" s="280">
        <f t="shared" si="4"/>
        <v>0.8</v>
      </c>
      <c r="T46" s="303">
        <f t="shared" si="5"/>
        <v>5432.5645059385306</v>
      </c>
      <c r="U46" s="303">
        <f t="shared" si="6"/>
        <v>645.19623080401186</v>
      </c>
      <c r="V46" s="303">
        <f t="shared" si="7"/>
        <v>4787.3682751345186</v>
      </c>
      <c r="W46" s="306">
        <f t="shared" si="12"/>
        <v>398.9473562612099</v>
      </c>
      <c r="X46" s="303">
        <v>370.63</v>
      </c>
      <c r="Y46" s="334">
        <v>587</v>
      </c>
      <c r="Z46" s="303">
        <v>46.27</v>
      </c>
      <c r="AA46" s="334">
        <v>7</v>
      </c>
      <c r="AB46" s="303">
        <v>0</v>
      </c>
      <c r="AC46" s="335">
        <f t="shared" si="9"/>
        <v>0</v>
      </c>
      <c r="AD46" s="303">
        <v>28.4</v>
      </c>
      <c r="AE46" s="303">
        <v>0</v>
      </c>
      <c r="AF46" s="303">
        <v>0</v>
      </c>
      <c r="AG46" s="334">
        <v>0</v>
      </c>
      <c r="AH46" s="334">
        <v>594</v>
      </c>
      <c r="AI46" s="334">
        <v>243.12</v>
      </c>
      <c r="AJ46" s="369">
        <f t="shared" si="10"/>
        <v>688.42000000000007</v>
      </c>
    </row>
    <row r="47" spans="1:36" s="282" customFormat="1" ht="18" hidden="1" customHeight="1" x14ac:dyDescent="0.2">
      <c r="A47" s="309" t="s">
        <v>117</v>
      </c>
      <c r="B47" s="276" t="s">
        <v>88</v>
      </c>
      <c r="C47" s="273" t="s">
        <v>89</v>
      </c>
      <c r="D47" s="276" t="s">
        <v>90</v>
      </c>
      <c r="E47" s="275">
        <v>1</v>
      </c>
      <c r="F47" s="276" t="s">
        <v>135</v>
      </c>
      <c r="G47" s="276" t="s">
        <v>602</v>
      </c>
      <c r="H47" s="276" t="s">
        <v>632</v>
      </c>
      <c r="I47" s="276" t="s">
        <v>550</v>
      </c>
      <c r="J47" s="278">
        <v>2</v>
      </c>
      <c r="K47" s="279">
        <v>0.1</v>
      </c>
      <c r="L47" s="280">
        <f t="shared" si="0"/>
        <v>0.2</v>
      </c>
      <c r="M47" s="281" t="s">
        <v>76</v>
      </c>
      <c r="N47" s="280">
        <f t="shared" si="1"/>
        <v>0.2</v>
      </c>
      <c r="O47" s="281" t="s">
        <v>12</v>
      </c>
      <c r="P47" s="280">
        <f t="shared" si="2"/>
        <v>0</v>
      </c>
      <c r="Q47" s="281" t="s">
        <v>12</v>
      </c>
      <c r="R47" s="280">
        <f t="shared" si="11"/>
        <v>0</v>
      </c>
      <c r="S47" s="280">
        <f t="shared" si="4"/>
        <v>0.4</v>
      </c>
      <c r="T47" s="303">
        <f t="shared" si="5"/>
        <v>2716.2822529692653</v>
      </c>
      <c r="U47" s="303">
        <f t="shared" si="6"/>
        <v>322.59811540200593</v>
      </c>
      <c r="V47" s="303">
        <f t="shared" si="7"/>
        <v>2393.6841375672593</v>
      </c>
      <c r="W47" s="306">
        <f t="shared" si="12"/>
        <v>199.47367813060495</v>
      </c>
      <c r="X47" s="303">
        <v>182.84</v>
      </c>
      <c r="Y47" s="334">
        <v>383</v>
      </c>
      <c r="Z47" s="303">
        <v>22.9</v>
      </c>
      <c r="AA47" s="334">
        <v>3</v>
      </c>
      <c r="AB47" s="303">
        <v>0</v>
      </c>
      <c r="AC47" s="335">
        <f t="shared" si="9"/>
        <v>0</v>
      </c>
      <c r="AD47" s="303">
        <v>9.31</v>
      </c>
      <c r="AE47" s="303">
        <v>0</v>
      </c>
      <c r="AF47" s="303">
        <v>0</v>
      </c>
      <c r="AG47" s="334">
        <v>0</v>
      </c>
      <c r="AH47" s="334">
        <v>386</v>
      </c>
      <c r="AI47" s="334">
        <v>243.12</v>
      </c>
      <c r="AJ47" s="369">
        <f t="shared" si="10"/>
        <v>458.17</v>
      </c>
    </row>
    <row r="48" spans="1:36" s="282" customFormat="1" ht="18" hidden="1" customHeight="1" x14ac:dyDescent="0.2">
      <c r="A48" s="309" t="s">
        <v>160</v>
      </c>
      <c r="B48" s="276" t="s">
        <v>88</v>
      </c>
      <c r="C48" s="273" t="s">
        <v>89</v>
      </c>
      <c r="D48" s="276" t="s">
        <v>90</v>
      </c>
      <c r="E48" s="275">
        <v>1</v>
      </c>
      <c r="F48" s="276" t="s">
        <v>135</v>
      </c>
      <c r="G48" s="276" t="s">
        <v>602</v>
      </c>
      <c r="H48" s="276" t="s">
        <v>634</v>
      </c>
      <c r="I48" s="283">
        <v>503401</v>
      </c>
      <c r="J48" s="278">
        <v>2</v>
      </c>
      <c r="K48" s="279">
        <v>0.1</v>
      </c>
      <c r="L48" s="280">
        <f t="shared" si="0"/>
        <v>0.2</v>
      </c>
      <c r="M48" s="281" t="s">
        <v>76</v>
      </c>
      <c r="N48" s="280">
        <f t="shared" si="1"/>
        <v>0.2</v>
      </c>
      <c r="O48" s="281" t="s">
        <v>12</v>
      </c>
      <c r="P48" s="280">
        <f t="shared" si="2"/>
        <v>0</v>
      </c>
      <c r="Q48" s="281" t="s">
        <v>12</v>
      </c>
      <c r="R48" s="280">
        <f t="shared" si="11"/>
        <v>0</v>
      </c>
      <c r="S48" s="280">
        <f t="shared" si="4"/>
        <v>0.4</v>
      </c>
      <c r="T48" s="303">
        <f t="shared" si="5"/>
        <v>2716.2822529692653</v>
      </c>
      <c r="U48" s="303">
        <f t="shared" si="6"/>
        <v>322.59811540200593</v>
      </c>
      <c r="V48" s="303">
        <f t="shared" si="7"/>
        <v>2393.6841375672593</v>
      </c>
      <c r="W48" s="306">
        <f t="shared" si="12"/>
        <v>199.47367813060495</v>
      </c>
      <c r="X48" s="303">
        <v>798.43</v>
      </c>
      <c r="Y48" s="334">
        <v>2043</v>
      </c>
      <c r="Z48" s="303">
        <v>20.6</v>
      </c>
      <c r="AA48" s="334">
        <v>3</v>
      </c>
      <c r="AB48" s="303">
        <v>0</v>
      </c>
      <c r="AC48" s="335">
        <f t="shared" si="9"/>
        <v>0</v>
      </c>
      <c r="AD48" s="303">
        <v>12.92</v>
      </c>
      <c r="AE48" s="303">
        <v>0</v>
      </c>
      <c r="AF48" s="303">
        <v>0</v>
      </c>
      <c r="AG48" s="334">
        <v>0</v>
      </c>
      <c r="AH48" s="334">
        <v>2046</v>
      </c>
      <c r="AI48" s="334">
        <v>694.68</v>
      </c>
      <c r="AJ48" s="369">
        <f t="shared" si="10"/>
        <v>1526.6299999999999</v>
      </c>
    </row>
    <row r="49" spans="1:36" s="282" customFormat="1" ht="18" hidden="1" customHeight="1" x14ac:dyDescent="0.2">
      <c r="A49" s="309" t="s">
        <v>161</v>
      </c>
      <c r="B49" s="276" t="s">
        <v>88</v>
      </c>
      <c r="C49" s="273" t="s">
        <v>89</v>
      </c>
      <c r="D49" s="276" t="s">
        <v>90</v>
      </c>
      <c r="E49" s="275">
        <v>1</v>
      </c>
      <c r="F49" s="276" t="s">
        <v>135</v>
      </c>
      <c r="G49" s="276" t="s">
        <v>602</v>
      </c>
      <c r="H49" s="276" t="s">
        <v>636</v>
      </c>
      <c r="I49" s="283">
        <v>502700</v>
      </c>
      <c r="J49" s="278">
        <v>2</v>
      </c>
      <c r="K49" s="279">
        <v>0.1</v>
      </c>
      <c r="L49" s="280">
        <f t="shared" si="0"/>
        <v>0.2</v>
      </c>
      <c r="M49" s="281" t="s">
        <v>76</v>
      </c>
      <c r="N49" s="280">
        <f t="shared" si="1"/>
        <v>0.2</v>
      </c>
      <c r="O49" s="281" t="s">
        <v>12</v>
      </c>
      <c r="P49" s="280">
        <f t="shared" si="2"/>
        <v>0</v>
      </c>
      <c r="Q49" s="281" t="s">
        <v>12</v>
      </c>
      <c r="R49" s="280">
        <f t="shared" si="11"/>
        <v>0</v>
      </c>
      <c r="S49" s="280">
        <f t="shared" si="4"/>
        <v>0.4</v>
      </c>
      <c r="T49" s="303">
        <f t="shared" si="5"/>
        <v>2716.2822529692653</v>
      </c>
      <c r="U49" s="303">
        <f t="shared" si="6"/>
        <v>322.59811540200593</v>
      </c>
      <c r="V49" s="303">
        <f t="shared" si="7"/>
        <v>2393.6841375672593</v>
      </c>
      <c r="W49" s="306">
        <f t="shared" si="12"/>
        <v>199.47367813060495</v>
      </c>
      <c r="X49" s="303">
        <v>123.21</v>
      </c>
      <c r="Y49" s="334">
        <v>329</v>
      </c>
      <c r="Z49" s="303">
        <v>0</v>
      </c>
      <c r="AA49" s="334">
        <v>0</v>
      </c>
      <c r="AB49" s="303">
        <v>0</v>
      </c>
      <c r="AC49" s="335">
        <f t="shared" si="9"/>
        <v>0</v>
      </c>
      <c r="AD49" s="303">
        <v>0</v>
      </c>
      <c r="AE49" s="303">
        <v>0</v>
      </c>
      <c r="AF49" s="303">
        <v>0</v>
      </c>
      <c r="AG49" s="334">
        <v>0</v>
      </c>
      <c r="AH49" s="334">
        <v>329</v>
      </c>
      <c r="AI49" s="334">
        <v>347.4</v>
      </c>
      <c r="AJ49" s="369">
        <f t="shared" si="10"/>
        <v>470.60999999999996</v>
      </c>
    </row>
    <row r="50" spans="1:36" s="282" customFormat="1" ht="18" hidden="1" customHeight="1" x14ac:dyDescent="0.2">
      <c r="A50" s="309" t="s">
        <v>122</v>
      </c>
      <c r="B50" s="276" t="s">
        <v>88</v>
      </c>
      <c r="C50" s="273" t="s">
        <v>89</v>
      </c>
      <c r="D50" s="276" t="s">
        <v>90</v>
      </c>
      <c r="E50" s="275">
        <v>1</v>
      </c>
      <c r="F50" s="276" t="s">
        <v>135</v>
      </c>
      <c r="G50" s="276" t="s">
        <v>602</v>
      </c>
      <c r="H50" s="276" t="s">
        <v>637</v>
      </c>
      <c r="I50" s="276" t="s">
        <v>552</v>
      </c>
      <c r="J50" s="278">
        <v>2</v>
      </c>
      <c r="K50" s="279">
        <v>0.1</v>
      </c>
      <c r="L50" s="280">
        <f t="shared" si="0"/>
        <v>0.2</v>
      </c>
      <c r="M50" s="281" t="s">
        <v>76</v>
      </c>
      <c r="N50" s="280">
        <f t="shared" si="1"/>
        <v>0.2</v>
      </c>
      <c r="O50" s="281" t="s">
        <v>12</v>
      </c>
      <c r="P50" s="280">
        <f t="shared" si="2"/>
        <v>0</v>
      </c>
      <c r="Q50" s="281" t="s">
        <v>12</v>
      </c>
      <c r="R50" s="280">
        <f t="shared" si="11"/>
        <v>0</v>
      </c>
      <c r="S50" s="280">
        <f t="shared" si="4"/>
        <v>0.4</v>
      </c>
      <c r="T50" s="303">
        <f t="shared" si="5"/>
        <v>2716.2822529692653</v>
      </c>
      <c r="U50" s="303">
        <f t="shared" si="6"/>
        <v>322.59811540200593</v>
      </c>
      <c r="V50" s="303">
        <f t="shared" si="7"/>
        <v>2393.6841375672593</v>
      </c>
      <c r="W50" s="306">
        <f t="shared" si="12"/>
        <v>199.47367813060495</v>
      </c>
      <c r="X50" s="303">
        <v>117.59</v>
      </c>
      <c r="Y50" s="334">
        <v>313</v>
      </c>
      <c r="Z50" s="303">
        <v>0</v>
      </c>
      <c r="AA50" s="334">
        <v>0</v>
      </c>
      <c r="AB50" s="303">
        <v>0</v>
      </c>
      <c r="AC50" s="335">
        <f t="shared" si="9"/>
        <v>0</v>
      </c>
      <c r="AD50" s="303">
        <v>0</v>
      </c>
      <c r="AE50" s="303">
        <v>0</v>
      </c>
      <c r="AF50" s="303">
        <v>0</v>
      </c>
      <c r="AG50" s="334">
        <v>0</v>
      </c>
      <c r="AH50" s="334">
        <v>313</v>
      </c>
      <c r="AI50" s="334">
        <v>243.12</v>
      </c>
      <c r="AJ50" s="369">
        <f t="shared" si="10"/>
        <v>360.71000000000004</v>
      </c>
    </row>
    <row r="51" spans="1:36" s="282" customFormat="1" ht="18" hidden="1" customHeight="1" x14ac:dyDescent="0.2">
      <c r="A51" s="309" t="s">
        <v>162</v>
      </c>
      <c r="B51" s="276" t="s">
        <v>88</v>
      </c>
      <c r="C51" s="273" t="s">
        <v>89</v>
      </c>
      <c r="D51" s="276" t="s">
        <v>90</v>
      </c>
      <c r="E51" s="275">
        <v>1</v>
      </c>
      <c r="F51" s="276" t="s">
        <v>135</v>
      </c>
      <c r="G51" s="276" t="s">
        <v>602</v>
      </c>
      <c r="H51" s="276" t="s">
        <v>638</v>
      </c>
      <c r="I51" s="276" t="s">
        <v>805</v>
      </c>
      <c r="J51" s="278">
        <v>2</v>
      </c>
      <c r="K51" s="279">
        <v>0.1</v>
      </c>
      <c r="L51" s="280">
        <f t="shared" si="0"/>
        <v>0.2</v>
      </c>
      <c r="M51" s="281" t="s">
        <v>76</v>
      </c>
      <c r="N51" s="280">
        <f t="shared" si="1"/>
        <v>0.2</v>
      </c>
      <c r="O51" s="281" t="s">
        <v>12</v>
      </c>
      <c r="P51" s="280">
        <f t="shared" si="2"/>
        <v>0</v>
      </c>
      <c r="Q51" s="281" t="s">
        <v>12</v>
      </c>
      <c r="R51" s="280">
        <f t="shared" si="11"/>
        <v>0</v>
      </c>
      <c r="S51" s="280">
        <f t="shared" si="4"/>
        <v>0.4</v>
      </c>
      <c r="T51" s="303">
        <f t="shared" si="5"/>
        <v>2716.2822529692653</v>
      </c>
      <c r="U51" s="303">
        <f t="shared" si="6"/>
        <v>322.59811540200593</v>
      </c>
      <c r="V51" s="303">
        <f t="shared" si="7"/>
        <v>2393.6841375672593</v>
      </c>
      <c r="W51" s="306">
        <f t="shared" si="12"/>
        <v>199.47367813060495</v>
      </c>
      <c r="X51" s="303">
        <v>1.1200000000000001</v>
      </c>
      <c r="Y51" s="334">
        <v>3</v>
      </c>
      <c r="Z51" s="303">
        <v>0</v>
      </c>
      <c r="AA51" s="334">
        <v>0</v>
      </c>
      <c r="AB51" s="303">
        <v>0</v>
      </c>
      <c r="AC51" s="335">
        <f t="shared" si="9"/>
        <v>0</v>
      </c>
      <c r="AD51" s="303">
        <v>0</v>
      </c>
      <c r="AE51" s="303">
        <v>0</v>
      </c>
      <c r="AF51" s="303">
        <v>0</v>
      </c>
      <c r="AG51" s="334">
        <v>0</v>
      </c>
      <c r="AH51" s="334">
        <v>3</v>
      </c>
      <c r="AI51" s="334">
        <v>243.12</v>
      </c>
      <c r="AJ51" s="369">
        <f t="shared" si="10"/>
        <v>244.24</v>
      </c>
    </row>
    <row r="52" spans="1:36" s="282" customFormat="1" ht="18" hidden="1" customHeight="1" x14ac:dyDescent="0.2">
      <c r="A52" s="309" t="s">
        <v>73</v>
      </c>
      <c r="B52" s="276" t="s">
        <v>85</v>
      </c>
      <c r="C52" s="273" t="s">
        <v>69</v>
      </c>
      <c r="D52" s="276" t="s">
        <v>70</v>
      </c>
      <c r="E52" s="275">
        <v>1</v>
      </c>
      <c r="F52" s="276" t="s">
        <v>66</v>
      </c>
      <c r="G52" s="276" t="s">
        <v>74</v>
      </c>
      <c r="H52" s="276" t="s">
        <v>75</v>
      </c>
      <c r="I52" s="276" t="s">
        <v>907</v>
      </c>
      <c r="J52" s="278">
        <v>1</v>
      </c>
      <c r="K52" s="279">
        <v>0.09</v>
      </c>
      <c r="L52" s="280">
        <f t="shared" si="0"/>
        <v>0.09</v>
      </c>
      <c r="M52" s="281" t="s">
        <v>76</v>
      </c>
      <c r="N52" s="280">
        <f t="shared" si="1"/>
        <v>0.09</v>
      </c>
      <c r="O52" s="281" t="s">
        <v>12</v>
      </c>
      <c r="P52" s="280">
        <f t="shared" si="2"/>
        <v>0</v>
      </c>
      <c r="Q52" s="281" t="s">
        <v>12</v>
      </c>
      <c r="R52" s="280">
        <f t="shared" si="11"/>
        <v>0</v>
      </c>
      <c r="S52" s="280">
        <f t="shared" si="4"/>
        <v>0.18</v>
      </c>
      <c r="T52" s="303">
        <f t="shared" si="5"/>
        <v>1222.3270138361693</v>
      </c>
      <c r="U52" s="303">
        <f t="shared" si="6"/>
        <v>145.16915193090264</v>
      </c>
      <c r="V52" s="303">
        <f t="shared" si="7"/>
        <v>1077.1578619052666</v>
      </c>
      <c r="W52" s="306">
        <f t="shared" si="12"/>
        <v>89.763155158772221</v>
      </c>
      <c r="X52" s="303">
        <v>399.74</v>
      </c>
      <c r="Y52" s="334">
        <v>287</v>
      </c>
      <c r="Z52" s="303">
        <v>0</v>
      </c>
      <c r="AA52" s="334">
        <v>0</v>
      </c>
      <c r="AB52" s="303">
        <v>0</v>
      </c>
      <c r="AC52" s="335">
        <f t="shared" si="9"/>
        <v>0</v>
      </c>
      <c r="AD52" s="303">
        <v>0</v>
      </c>
      <c r="AE52" s="303">
        <v>234.44</v>
      </c>
      <c r="AF52" s="303">
        <v>31.84</v>
      </c>
      <c r="AG52" s="334">
        <v>1179</v>
      </c>
      <c r="AH52" s="334">
        <v>1466</v>
      </c>
      <c r="AI52" s="334">
        <v>243.12</v>
      </c>
      <c r="AJ52" s="369">
        <f t="shared" si="10"/>
        <v>909.14</v>
      </c>
    </row>
    <row r="53" spans="1:36" s="282" customFormat="1" ht="18" hidden="1" customHeight="1" x14ac:dyDescent="0.2">
      <c r="A53" s="310" t="s">
        <v>77</v>
      </c>
      <c r="B53" s="276" t="s">
        <v>85</v>
      </c>
      <c r="C53" s="273" t="s">
        <v>69</v>
      </c>
      <c r="D53" s="276" t="s">
        <v>70</v>
      </c>
      <c r="E53" s="275">
        <v>1</v>
      </c>
      <c r="F53" s="284" t="s">
        <v>789</v>
      </c>
      <c r="G53" s="276" t="s">
        <v>78</v>
      </c>
      <c r="H53" s="276" t="s">
        <v>79</v>
      </c>
      <c r="I53" s="276" t="s">
        <v>959</v>
      </c>
      <c r="J53" s="278">
        <v>1</v>
      </c>
      <c r="K53" s="279">
        <v>0.24199999999999999</v>
      </c>
      <c r="L53" s="280">
        <f t="shared" si="0"/>
        <v>0.24199999999999999</v>
      </c>
      <c r="M53" s="281" t="s">
        <v>76</v>
      </c>
      <c r="N53" s="280">
        <f t="shared" si="1"/>
        <v>0.24199999999999999</v>
      </c>
      <c r="O53" s="281" t="s">
        <v>12</v>
      </c>
      <c r="P53" s="280">
        <f t="shared" si="2"/>
        <v>0</v>
      </c>
      <c r="Q53" s="281" t="s">
        <v>12</v>
      </c>
      <c r="R53" s="280">
        <f t="shared" si="11"/>
        <v>0</v>
      </c>
      <c r="S53" s="280">
        <f t="shared" si="4"/>
        <v>0.48399999999999999</v>
      </c>
      <c r="T53" s="303">
        <f t="shared" si="5"/>
        <v>3286.7015260928106</v>
      </c>
      <c r="U53" s="303">
        <f t="shared" si="6"/>
        <v>390.34371963642712</v>
      </c>
      <c r="V53" s="303">
        <f t="shared" si="7"/>
        <v>2896.3578064563835</v>
      </c>
      <c r="W53" s="306">
        <f t="shared" si="12"/>
        <v>241.36315053803196</v>
      </c>
      <c r="X53" s="303">
        <v>0</v>
      </c>
      <c r="Y53" s="334">
        <v>0</v>
      </c>
      <c r="Z53" s="303">
        <v>0</v>
      </c>
      <c r="AA53" s="334">
        <v>0</v>
      </c>
      <c r="AB53" s="303">
        <v>0</v>
      </c>
      <c r="AC53" s="335">
        <f t="shared" si="9"/>
        <v>0</v>
      </c>
      <c r="AD53" s="303">
        <v>0</v>
      </c>
      <c r="AE53" s="303">
        <v>0</v>
      </c>
      <c r="AF53" s="303">
        <v>0</v>
      </c>
      <c r="AG53" s="334">
        <v>0</v>
      </c>
      <c r="AH53" s="334">
        <v>0</v>
      </c>
      <c r="AI53" s="334">
        <v>243.12</v>
      </c>
      <c r="AJ53" s="369">
        <f t="shared" si="10"/>
        <v>243.12</v>
      </c>
    </row>
    <row r="54" spans="1:36" s="282" customFormat="1" ht="18" hidden="1" customHeight="1" x14ac:dyDescent="0.2">
      <c r="A54" s="309" t="s">
        <v>80</v>
      </c>
      <c r="B54" s="276" t="s">
        <v>85</v>
      </c>
      <c r="C54" s="273" t="s">
        <v>69</v>
      </c>
      <c r="D54" s="276" t="s">
        <v>70</v>
      </c>
      <c r="E54" s="275">
        <v>1</v>
      </c>
      <c r="F54" s="276" t="s">
        <v>66</v>
      </c>
      <c r="G54" s="276" t="s">
        <v>81</v>
      </c>
      <c r="H54" s="276" t="s">
        <v>82</v>
      </c>
      <c r="I54" s="276" t="s">
        <v>562</v>
      </c>
      <c r="J54" s="278">
        <v>1</v>
      </c>
      <c r="K54" s="279">
        <v>0.27100000000000002</v>
      </c>
      <c r="L54" s="280">
        <f t="shared" si="0"/>
        <v>0.27100000000000002</v>
      </c>
      <c r="M54" s="281" t="s">
        <v>76</v>
      </c>
      <c r="N54" s="280">
        <f t="shared" si="1"/>
        <v>0.27100000000000002</v>
      </c>
      <c r="O54" s="281" t="s">
        <v>12</v>
      </c>
      <c r="P54" s="280">
        <f t="shared" si="2"/>
        <v>0</v>
      </c>
      <c r="Q54" s="281" t="s">
        <v>12</v>
      </c>
      <c r="R54" s="280">
        <f t="shared" si="11"/>
        <v>0</v>
      </c>
      <c r="S54" s="280">
        <f t="shared" si="4"/>
        <v>0.54200000000000004</v>
      </c>
      <c r="T54" s="303">
        <f t="shared" si="5"/>
        <v>3680.5624527733544</v>
      </c>
      <c r="U54" s="303">
        <f t="shared" si="6"/>
        <v>437.12044636971802</v>
      </c>
      <c r="V54" s="303">
        <f t="shared" si="7"/>
        <v>3243.4420064036362</v>
      </c>
      <c r="W54" s="306">
        <f t="shared" si="12"/>
        <v>270.28683386696969</v>
      </c>
      <c r="X54" s="303">
        <v>9804.08</v>
      </c>
      <c r="Y54" s="334">
        <v>16126</v>
      </c>
      <c r="Z54" s="303">
        <v>1593.12</v>
      </c>
      <c r="AA54" s="334">
        <v>233</v>
      </c>
      <c r="AB54" s="303">
        <v>680</v>
      </c>
      <c r="AC54" s="335">
        <f t="shared" si="9"/>
        <v>8</v>
      </c>
      <c r="AD54" s="303">
        <v>398.83</v>
      </c>
      <c r="AE54" s="303">
        <v>0</v>
      </c>
      <c r="AF54" s="303">
        <v>0</v>
      </c>
      <c r="AG54" s="334">
        <v>0</v>
      </c>
      <c r="AH54" s="334">
        <v>16359</v>
      </c>
      <c r="AI54" s="334">
        <v>5210.04</v>
      </c>
      <c r="AJ54" s="369">
        <f t="shared" si="10"/>
        <v>17686.07</v>
      </c>
    </row>
    <row r="55" spans="1:36" s="282" customFormat="1" ht="18" hidden="1" customHeight="1" x14ac:dyDescent="0.2">
      <c r="A55" s="310" t="s">
        <v>84</v>
      </c>
      <c r="B55" s="276" t="s">
        <v>85</v>
      </c>
      <c r="C55" s="273" t="s">
        <v>69</v>
      </c>
      <c r="D55" s="276" t="s">
        <v>70</v>
      </c>
      <c r="E55" s="275">
        <v>1</v>
      </c>
      <c r="F55" s="276" t="s">
        <v>789</v>
      </c>
      <c r="G55" s="276" t="s">
        <v>78</v>
      </c>
      <c r="H55" s="276" t="s">
        <v>86</v>
      </c>
      <c r="I55" s="276" t="s">
        <v>959</v>
      </c>
      <c r="J55" s="278">
        <v>1</v>
      </c>
      <c r="K55" s="279">
        <v>0.14499999999999999</v>
      </c>
      <c r="L55" s="280">
        <f t="shared" si="0"/>
        <v>0.14499999999999999</v>
      </c>
      <c r="M55" s="281" t="s">
        <v>76</v>
      </c>
      <c r="N55" s="280">
        <f t="shared" si="1"/>
        <v>0.14499999999999999</v>
      </c>
      <c r="O55" s="281" t="s">
        <v>12</v>
      </c>
      <c r="P55" s="280">
        <f t="shared" si="2"/>
        <v>0</v>
      </c>
      <c r="Q55" s="281" t="s">
        <v>12</v>
      </c>
      <c r="R55" s="280">
        <f t="shared" si="11"/>
        <v>0</v>
      </c>
      <c r="S55" s="280">
        <f t="shared" si="4"/>
        <v>0.28999999999999998</v>
      </c>
      <c r="T55" s="303">
        <f t="shared" si="5"/>
        <v>1969.3046334027169</v>
      </c>
      <c r="U55" s="303">
        <f t="shared" si="6"/>
        <v>233.88363366645427</v>
      </c>
      <c r="V55" s="303">
        <f t="shared" si="7"/>
        <v>1735.4209997362627</v>
      </c>
      <c r="W55" s="306">
        <f t="shared" si="12"/>
        <v>144.61841664468855</v>
      </c>
      <c r="X55" s="303">
        <v>249.82</v>
      </c>
      <c r="Y55" s="334">
        <v>432</v>
      </c>
      <c r="Z55" s="303">
        <v>69.62</v>
      </c>
      <c r="AA55" s="334">
        <v>10</v>
      </c>
      <c r="AB55" s="303">
        <v>0</v>
      </c>
      <c r="AC55" s="335">
        <f t="shared" si="9"/>
        <v>0</v>
      </c>
      <c r="AD55" s="303">
        <v>4.95</v>
      </c>
      <c r="AE55" s="303">
        <v>0</v>
      </c>
      <c r="AF55" s="303">
        <v>0</v>
      </c>
      <c r="AG55" s="334">
        <v>0</v>
      </c>
      <c r="AH55" s="334">
        <v>442</v>
      </c>
      <c r="AI55" s="334">
        <v>347.4</v>
      </c>
      <c r="AJ55" s="369">
        <f t="shared" si="10"/>
        <v>671.79</v>
      </c>
    </row>
    <row r="56" spans="1:36" s="282" customFormat="1" ht="18" hidden="1" customHeight="1" x14ac:dyDescent="0.2">
      <c r="A56" s="309" t="s">
        <v>94</v>
      </c>
      <c r="B56" s="276" t="s">
        <v>85</v>
      </c>
      <c r="C56" s="273" t="s">
        <v>69</v>
      </c>
      <c r="D56" s="276" t="s">
        <v>70</v>
      </c>
      <c r="E56" s="275">
        <v>1</v>
      </c>
      <c r="F56" s="276" t="s">
        <v>66</v>
      </c>
      <c r="G56" s="276" t="s">
        <v>641</v>
      </c>
      <c r="H56" s="276" t="s">
        <v>642</v>
      </c>
      <c r="I56" s="276" t="s">
        <v>95</v>
      </c>
      <c r="J56" s="278">
        <v>1</v>
      </c>
      <c r="K56" s="279">
        <v>0.09</v>
      </c>
      <c r="L56" s="280">
        <f t="shared" si="0"/>
        <v>0.09</v>
      </c>
      <c r="M56" s="281" t="s">
        <v>76</v>
      </c>
      <c r="N56" s="280">
        <f t="shared" si="1"/>
        <v>0.09</v>
      </c>
      <c r="O56" s="281" t="s">
        <v>12</v>
      </c>
      <c r="P56" s="280">
        <f t="shared" si="2"/>
        <v>0</v>
      </c>
      <c r="Q56" s="281" t="s">
        <v>12</v>
      </c>
      <c r="R56" s="280">
        <f t="shared" si="11"/>
        <v>0</v>
      </c>
      <c r="S56" s="280">
        <f t="shared" si="4"/>
        <v>0.18</v>
      </c>
      <c r="T56" s="303">
        <f t="shared" si="5"/>
        <v>1222.3270138361693</v>
      </c>
      <c r="U56" s="303">
        <f t="shared" si="6"/>
        <v>145.16915193090264</v>
      </c>
      <c r="V56" s="303">
        <f t="shared" si="7"/>
        <v>1077.1578619052666</v>
      </c>
      <c r="W56" s="306">
        <f t="shared" si="12"/>
        <v>89.763155158772221</v>
      </c>
      <c r="X56" s="303">
        <v>2706.13</v>
      </c>
      <c r="Y56" s="334">
        <v>4726</v>
      </c>
      <c r="Z56" s="303">
        <v>389.94</v>
      </c>
      <c r="AA56" s="334">
        <v>59</v>
      </c>
      <c r="AB56" s="303">
        <v>0</v>
      </c>
      <c r="AC56" s="335">
        <f t="shared" si="9"/>
        <v>0</v>
      </c>
      <c r="AD56" s="303">
        <v>29.22</v>
      </c>
      <c r="AE56" s="303">
        <v>403.89</v>
      </c>
      <c r="AF56" s="303">
        <v>0</v>
      </c>
      <c r="AG56" s="334">
        <v>0</v>
      </c>
      <c r="AH56" s="334">
        <v>4785</v>
      </c>
      <c r="AI56" s="334">
        <v>1736.64</v>
      </c>
      <c r="AJ56" s="369">
        <f t="shared" si="10"/>
        <v>5265.8200000000006</v>
      </c>
    </row>
    <row r="57" spans="1:36" s="282" customFormat="1" ht="18" hidden="1" customHeight="1" x14ac:dyDescent="0.2">
      <c r="A57" s="309" t="s">
        <v>115</v>
      </c>
      <c r="B57" s="276" t="s">
        <v>85</v>
      </c>
      <c r="C57" s="273" t="s">
        <v>69</v>
      </c>
      <c r="D57" s="276" t="s">
        <v>70</v>
      </c>
      <c r="E57" s="275">
        <v>1</v>
      </c>
      <c r="F57" s="276" t="s">
        <v>66</v>
      </c>
      <c r="G57" s="276" t="s">
        <v>641</v>
      </c>
      <c r="H57" s="276" t="s">
        <v>597</v>
      </c>
      <c r="I57" s="276" t="s">
        <v>116</v>
      </c>
      <c r="J57" s="278">
        <v>1</v>
      </c>
      <c r="K57" s="279">
        <v>0.11899999999999999</v>
      </c>
      <c r="L57" s="280">
        <f t="shared" si="0"/>
        <v>0.11899999999999999</v>
      </c>
      <c r="M57" s="281" t="s">
        <v>76</v>
      </c>
      <c r="N57" s="280">
        <f t="shared" si="1"/>
        <v>0.11899999999999999</v>
      </c>
      <c r="O57" s="281" t="s">
        <v>12</v>
      </c>
      <c r="P57" s="280">
        <f t="shared" si="2"/>
        <v>0</v>
      </c>
      <c r="Q57" s="281" t="s">
        <v>12</v>
      </c>
      <c r="R57" s="280">
        <f t="shared" si="11"/>
        <v>0</v>
      </c>
      <c r="S57" s="280">
        <f t="shared" si="4"/>
        <v>0.23799999999999999</v>
      </c>
      <c r="T57" s="303">
        <f t="shared" si="5"/>
        <v>1616.1879405167126</v>
      </c>
      <c r="U57" s="303">
        <f t="shared" si="6"/>
        <v>191.94587866419349</v>
      </c>
      <c r="V57" s="303">
        <f t="shared" si="7"/>
        <v>1424.2420618525191</v>
      </c>
      <c r="W57" s="306">
        <f t="shared" si="12"/>
        <v>118.68683848770992</v>
      </c>
      <c r="X57" s="303">
        <v>8848.8799999999992</v>
      </c>
      <c r="Y57" s="334">
        <v>4282</v>
      </c>
      <c r="Z57" s="303">
        <v>28.02</v>
      </c>
      <c r="AA57" s="334">
        <v>4</v>
      </c>
      <c r="AB57" s="303">
        <v>0</v>
      </c>
      <c r="AC57" s="335">
        <f t="shared" si="9"/>
        <v>0</v>
      </c>
      <c r="AD57" s="303">
        <v>7.58</v>
      </c>
      <c r="AE57" s="303">
        <v>0</v>
      </c>
      <c r="AF57" s="303">
        <v>418.87</v>
      </c>
      <c r="AG57" s="334">
        <v>11496</v>
      </c>
      <c r="AH57" s="334">
        <v>15782</v>
      </c>
      <c r="AI57" s="334">
        <v>3473.4</v>
      </c>
      <c r="AJ57" s="369">
        <f t="shared" si="10"/>
        <v>12776.749999999998</v>
      </c>
    </row>
    <row r="58" spans="1:36" s="282" customFormat="1" ht="18" hidden="1" customHeight="1" x14ac:dyDescent="0.2">
      <c r="A58" s="309" t="s">
        <v>118</v>
      </c>
      <c r="B58" s="276" t="s">
        <v>85</v>
      </c>
      <c r="C58" s="273" t="s">
        <v>69</v>
      </c>
      <c r="D58" s="276" t="s">
        <v>70</v>
      </c>
      <c r="E58" s="275">
        <v>1</v>
      </c>
      <c r="F58" s="276" t="s">
        <v>66</v>
      </c>
      <c r="G58" s="276" t="s">
        <v>81</v>
      </c>
      <c r="H58" s="276" t="s">
        <v>119</v>
      </c>
      <c r="I58" s="276" t="s">
        <v>83</v>
      </c>
      <c r="J58" s="278">
        <v>1</v>
      </c>
      <c r="K58" s="279">
        <v>4.2999999999999997E-2</v>
      </c>
      <c r="L58" s="280">
        <f t="shared" si="0"/>
        <v>4.2999999999999997E-2</v>
      </c>
      <c r="M58" s="281" t="s">
        <v>76</v>
      </c>
      <c r="N58" s="280">
        <f t="shared" si="1"/>
        <v>4.2999999999999997E-2</v>
      </c>
      <c r="O58" s="281" t="s">
        <v>12</v>
      </c>
      <c r="P58" s="280">
        <f t="shared" si="2"/>
        <v>0</v>
      </c>
      <c r="Q58" s="281" t="s">
        <v>12</v>
      </c>
      <c r="R58" s="280">
        <f t="shared" si="11"/>
        <v>0</v>
      </c>
      <c r="S58" s="280">
        <f t="shared" si="4"/>
        <v>8.5999999999999993E-2</v>
      </c>
      <c r="T58" s="303">
        <f t="shared" si="5"/>
        <v>584.00068438839196</v>
      </c>
      <c r="U58" s="303">
        <f t="shared" si="6"/>
        <v>69.35859481143126</v>
      </c>
      <c r="V58" s="303">
        <f t="shared" si="7"/>
        <v>514.64208957696064</v>
      </c>
      <c r="W58" s="306">
        <f t="shared" si="12"/>
        <v>42.886840798080051</v>
      </c>
      <c r="X58" s="303">
        <v>0</v>
      </c>
      <c r="Y58" s="334">
        <v>0</v>
      </c>
      <c r="Z58" s="303">
        <v>0</v>
      </c>
      <c r="AA58" s="334">
        <v>0</v>
      </c>
      <c r="AB58" s="303">
        <v>0</v>
      </c>
      <c r="AC58" s="335">
        <f t="shared" si="9"/>
        <v>0</v>
      </c>
      <c r="AD58" s="303">
        <v>0</v>
      </c>
      <c r="AE58" s="303">
        <v>0</v>
      </c>
      <c r="AF58" s="303">
        <v>0</v>
      </c>
      <c r="AG58" s="334">
        <v>0</v>
      </c>
      <c r="AH58" s="334">
        <v>0</v>
      </c>
      <c r="AI58" s="334">
        <v>243.12</v>
      </c>
      <c r="AJ58" s="369">
        <f t="shared" si="10"/>
        <v>243.12</v>
      </c>
    </row>
    <row r="59" spans="1:36" s="282" customFormat="1" ht="18" hidden="1" customHeight="1" x14ac:dyDescent="0.2">
      <c r="A59" s="309" t="s">
        <v>644</v>
      </c>
      <c r="B59" s="276" t="s">
        <v>645</v>
      </c>
      <c r="C59" s="273" t="s">
        <v>69</v>
      </c>
      <c r="D59" s="276" t="s">
        <v>646</v>
      </c>
      <c r="E59" s="275">
        <v>1</v>
      </c>
      <c r="F59" s="276" t="s">
        <v>521</v>
      </c>
      <c r="G59" s="276" t="s">
        <v>647</v>
      </c>
      <c r="H59" s="271" t="s">
        <v>648</v>
      </c>
      <c r="I59" s="276" t="s">
        <v>839</v>
      </c>
      <c r="J59" s="278">
        <v>1</v>
      </c>
      <c r="K59" s="279">
        <v>1</v>
      </c>
      <c r="L59" s="280">
        <f t="shared" si="0"/>
        <v>1</v>
      </c>
      <c r="M59" s="281" t="s">
        <v>12</v>
      </c>
      <c r="N59" s="280">
        <f t="shared" si="1"/>
        <v>0</v>
      </c>
      <c r="O59" s="281" t="s">
        <v>12</v>
      </c>
      <c r="P59" s="280">
        <f t="shared" si="2"/>
        <v>0</v>
      </c>
      <c r="Q59" s="281" t="s">
        <v>12</v>
      </c>
      <c r="R59" s="280">
        <f t="shared" si="11"/>
        <v>0</v>
      </c>
      <c r="S59" s="280">
        <f t="shared" si="4"/>
        <v>1</v>
      </c>
      <c r="T59" s="303">
        <f t="shared" si="5"/>
        <v>6790.7056324231626</v>
      </c>
      <c r="U59" s="303">
        <f t="shared" si="6"/>
        <v>806.49528850501474</v>
      </c>
      <c r="V59" s="303">
        <f t="shared" si="7"/>
        <v>5984.2103439181483</v>
      </c>
      <c r="W59" s="306">
        <f t="shared" si="12"/>
        <v>498.68419532651234</v>
      </c>
      <c r="X59" s="303">
        <v>12.6</v>
      </c>
      <c r="Y59" s="334">
        <v>33</v>
      </c>
      <c r="Z59" s="303">
        <v>539.75</v>
      </c>
      <c r="AA59" s="334">
        <v>81</v>
      </c>
      <c r="AB59" s="303">
        <v>0</v>
      </c>
      <c r="AC59" s="335">
        <f t="shared" si="9"/>
        <v>0</v>
      </c>
      <c r="AD59" s="303">
        <v>0</v>
      </c>
      <c r="AE59" s="303">
        <v>237.57</v>
      </c>
      <c r="AF59" s="303">
        <v>0</v>
      </c>
      <c r="AG59" s="334">
        <v>0</v>
      </c>
      <c r="AH59" s="334">
        <v>114</v>
      </c>
      <c r="AI59" s="334">
        <v>0</v>
      </c>
      <c r="AJ59" s="369">
        <f t="shared" si="10"/>
        <v>789.92</v>
      </c>
    </row>
    <row r="60" spans="1:36" s="282" customFormat="1" ht="18" hidden="1" customHeight="1" x14ac:dyDescent="0.2">
      <c r="A60" s="309" t="s">
        <v>67</v>
      </c>
      <c r="B60" s="276" t="s">
        <v>68</v>
      </c>
      <c r="C60" s="273" t="s">
        <v>69</v>
      </c>
      <c r="D60" s="276" t="s">
        <v>70</v>
      </c>
      <c r="E60" s="275">
        <v>1</v>
      </c>
      <c r="F60" s="276" t="s">
        <v>66</v>
      </c>
      <c r="G60" s="276" t="s">
        <v>900</v>
      </c>
      <c r="H60" s="276" t="s">
        <v>71</v>
      </c>
      <c r="I60" s="276" t="s">
        <v>561</v>
      </c>
      <c r="J60" s="278">
        <v>1</v>
      </c>
      <c r="K60" s="279">
        <v>0.5</v>
      </c>
      <c r="L60" s="280">
        <f t="shared" si="0"/>
        <v>0.5</v>
      </c>
      <c r="M60" s="281" t="s">
        <v>12</v>
      </c>
      <c r="N60" s="280">
        <f t="shared" si="1"/>
        <v>0</v>
      </c>
      <c r="O60" s="281" t="s">
        <v>12</v>
      </c>
      <c r="P60" s="280">
        <f t="shared" si="2"/>
        <v>0</v>
      </c>
      <c r="Q60" s="281" t="s">
        <v>12</v>
      </c>
      <c r="R60" s="280">
        <f t="shared" si="11"/>
        <v>0</v>
      </c>
      <c r="S60" s="280">
        <f t="shared" si="4"/>
        <v>0.5</v>
      </c>
      <c r="T60" s="303">
        <f t="shared" si="5"/>
        <v>3395.3528162115813</v>
      </c>
      <c r="U60" s="303">
        <f t="shared" si="6"/>
        <v>403.24764425250737</v>
      </c>
      <c r="V60" s="303">
        <f t="shared" si="7"/>
        <v>2992.1051719590741</v>
      </c>
      <c r="W60" s="306">
        <f t="shared" si="12"/>
        <v>249.34209766325617</v>
      </c>
      <c r="X60" s="303">
        <v>972.12</v>
      </c>
      <c r="Y60" s="334">
        <v>2288</v>
      </c>
      <c r="Z60" s="303">
        <v>0</v>
      </c>
      <c r="AA60" s="334">
        <v>0</v>
      </c>
      <c r="AB60" s="303">
        <v>63.75</v>
      </c>
      <c r="AC60" s="335">
        <f t="shared" si="9"/>
        <v>0.75</v>
      </c>
      <c r="AD60" s="303">
        <v>0</v>
      </c>
      <c r="AE60" s="303">
        <v>704.82</v>
      </c>
      <c r="AF60" s="303">
        <v>0</v>
      </c>
      <c r="AG60" s="334">
        <v>0</v>
      </c>
      <c r="AH60" s="334">
        <v>2288</v>
      </c>
      <c r="AI60" s="334">
        <v>694.68</v>
      </c>
      <c r="AJ60" s="369">
        <f t="shared" si="10"/>
        <v>2435.37</v>
      </c>
    </row>
    <row r="61" spans="1:36" s="282" customFormat="1" ht="18" hidden="1" customHeight="1" x14ac:dyDescent="0.2">
      <c r="A61" s="309" t="s">
        <v>91</v>
      </c>
      <c r="B61" s="276" t="s">
        <v>68</v>
      </c>
      <c r="C61" s="273" t="s">
        <v>69</v>
      </c>
      <c r="D61" s="276" t="s">
        <v>70</v>
      </c>
      <c r="E61" s="275">
        <v>1</v>
      </c>
      <c r="F61" s="276" t="s">
        <v>66</v>
      </c>
      <c r="G61" s="276" t="s">
        <v>900</v>
      </c>
      <c r="H61" s="276" t="s">
        <v>651</v>
      </c>
      <c r="I61" s="276" t="s">
        <v>92</v>
      </c>
      <c r="J61" s="278">
        <v>1</v>
      </c>
      <c r="K61" s="279">
        <v>0.5</v>
      </c>
      <c r="L61" s="280">
        <f t="shared" si="0"/>
        <v>0.5</v>
      </c>
      <c r="M61" s="281" t="s">
        <v>12</v>
      </c>
      <c r="N61" s="280">
        <f t="shared" si="1"/>
        <v>0</v>
      </c>
      <c r="O61" s="281" t="s">
        <v>12</v>
      </c>
      <c r="P61" s="280">
        <f t="shared" si="2"/>
        <v>0</v>
      </c>
      <c r="Q61" s="281" t="s">
        <v>12</v>
      </c>
      <c r="R61" s="280">
        <f t="shared" si="11"/>
        <v>0</v>
      </c>
      <c r="S61" s="280">
        <f t="shared" si="4"/>
        <v>0.5</v>
      </c>
      <c r="T61" s="303">
        <f t="shared" si="5"/>
        <v>3395.3528162115813</v>
      </c>
      <c r="U61" s="303">
        <f t="shared" si="6"/>
        <v>403.24764425250737</v>
      </c>
      <c r="V61" s="303">
        <f t="shared" si="7"/>
        <v>2992.1051719590741</v>
      </c>
      <c r="W61" s="306">
        <f t="shared" si="12"/>
        <v>249.34209766325617</v>
      </c>
      <c r="X61" s="303">
        <v>17.41</v>
      </c>
      <c r="Y61" s="334">
        <v>43</v>
      </c>
      <c r="Z61" s="303">
        <v>0</v>
      </c>
      <c r="AA61" s="334">
        <v>0</v>
      </c>
      <c r="AB61" s="303">
        <v>42.5</v>
      </c>
      <c r="AC61" s="335">
        <f t="shared" si="9"/>
        <v>0.5</v>
      </c>
      <c r="AD61" s="303">
        <v>0</v>
      </c>
      <c r="AE61" s="303">
        <v>0</v>
      </c>
      <c r="AF61" s="303">
        <v>0</v>
      </c>
      <c r="AG61" s="334">
        <v>0</v>
      </c>
      <c r="AH61" s="334">
        <v>43</v>
      </c>
      <c r="AI61" s="334">
        <v>243.12</v>
      </c>
      <c r="AJ61" s="369">
        <f t="shared" si="10"/>
        <v>303.02999999999997</v>
      </c>
    </row>
    <row r="62" spans="1:36" s="282" customFormat="1" ht="18" hidden="1" customHeight="1" x14ac:dyDescent="0.2">
      <c r="A62" s="310" t="s">
        <v>306</v>
      </c>
      <c r="B62" s="276" t="s">
        <v>307</v>
      </c>
      <c r="C62" s="273" t="s">
        <v>69</v>
      </c>
      <c r="D62" s="276" t="s">
        <v>70</v>
      </c>
      <c r="E62" s="275">
        <v>1</v>
      </c>
      <c r="F62" s="276" t="s">
        <v>789</v>
      </c>
      <c r="G62" s="276" t="s">
        <v>263</v>
      </c>
      <c r="H62" s="276" t="s">
        <v>308</v>
      </c>
      <c r="I62" s="283">
        <v>409300</v>
      </c>
      <c r="J62" s="278">
        <v>1</v>
      </c>
      <c r="K62" s="279">
        <v>0.4</v>
      </c>
      <c r="L62" s="280">
        <f t="shared" si="0"/>
        <v>0.4</v>
      </c>
      <c r="M62" s="281" t="s">
        <v>12</v>
      </c>
      <c r="N62" s="280">
        <f t="shared" si="1"/>
        <v>0</v>
      </c>
      <c r="O62" s="281" t="s">
        <v>12</v>
      </c>
      <c r="P62" s="280">
        <f t="shared" si="2"/>
        <v>0</v>
      </c>
      <c r="Q62" s="281" t="s">
        <v>12</v>
      </c>
      <c r="R62" s="280">
        <f t="shared" si="11"/>
        <v>0</v>
      </c>
      <c r="S62" s="280">
        <f t="shared" si="4"/>
        <v>0.4</v>
      </c>
      <c r="T62" s="303">
        <f t="shared" si="5"/>
        <v>2716.2822529692653</v>
      </c>
      <c r="U62" s="303">
        <f t="shared" si="6"/>
        <v>322.59811540200593</v>
      </c>
      <c r="V62" s="303">
        <f t="shared" si="7"/>
        <v>2393.6841375672593</v>
      </c>
      <c r="W62" s="306">
        <f t="shared" si="12"/>
        <v>199.47367813060495</v>
      </c>
      <c r="X62" s="303">
        <v>284.3</v>
      </c>
      <c r="Y62" s="334">
        <v>601</v>
      </c>
      <c r="Z62" s="303">
        <v>39.799999999999997</v>
      </c>
      <c r="AA62" s="334">
        <v>6</v>
      </c>
      <c r="AB62" s="303">
        <v>42.5</v>
      </c>
      <c r="AC62" s="335">
        <f t="shared" si="9"/>
        <v>0.5</v>
      </c>
      <c r="AD62" s="303">
        <v>0</v>
      </c>
      <c r="AE62" s="303">
        <v>0</v>
      </c>
      <c r="AF62" s="303">
        <v>0</v>
      </c>
      <c r="AG62" s="334">
        <v>0</v>
      </c>
      <c r="AH62" s="334">
        <v>607</v>
      </c>
      <c r="AI62" s="334">
        <v>694.68</v>
      </c>
      <c r="AJ62" s="369">
        <f t="shared" si="10"/>
        <v>1061.28</v>
      </c>
    </row>
    <row r="63" spans="1:36" s="282" customFormat="1" ht="18" hidden="1" customHeight="1" x14ac:dyDescent="0.2">
      <c r="A63" s="310" t="s">
        <v>479</v>
      </c>
      <c r="B63" s="276" t="s">
        <v>307</v>
      </c>
      <c r="C63" s="273" t="s">
        <v>69</v>
      </c>
      <c r="D63" s="276" t="s">
        <v>70</v>
      </c>
      <c r="E63" s="275">
        <v>1</v>
      </c>
      <c r="F63" s="284" t="s">
        <v>789</v>
      </c>
      <c r="G63" s="276" t="s">
        <v>263</v>
      </c>
      <c r="H63" s="276" t="s">
        <v>480</v>
      </c>
      <c r="I63" s="283">
        <v>409001</v>
      </c>
      <c r="J63" s="278">
        <v>1</v>
      </c>
      <c r="K63" s="279">
        <v>0.2</v>
      </c>
      <c r="L63" s="280">
        <f t="shared" si="0"/>
        <v>0.2</v>
      </c>
      <c r="M63" s="281" t="s">
        <v>12</v>
      </c>
      <c r="N63" s="280">
        <f t="shared" si="1"/>
        <v>0</v>
      </c>
      <c r="O63" s="281" t="s">
        <v>12</v>
      </c>
      <c r="P63" s="280">
        <f t="shared" si="2"/>
        <v>0</v>
      </c>
      <c r="Q63" s="281" t="s">
        <v>12</v>
      </c>
      <c r="R63" s="280">
        <f t="shared" si="11"/>
        <v>0</v>
      </c>
      <c r="S63" s="280">
        <f t="shared" si="4"/>
        <v>0.2</v>
      </c>
      <c r="T63" s="303">
        <f t="shared" si="5"/>
        <v>1358.1411264846327</v>
      </c>
      <c r="U63" s="303">
        <f t="shared" si="6"/>
        <v>161.29905770100297</v>
      </c>
      <c r="V63" s="303">
        <f t="shared" si="7"/>
        <v>1196.8420687836297</v>
      </c>
      <c r="W63" s="306">
        <f t="shared" si="12"/>
        <v>99.736839065302476</v>
      </c>
      <c r="X63" s="303">
        <v>1356.65</v>
      </c>
      <c r="Y63" s="334">
        <v>2005</v>
      </c>
      <c r="Z63" s="303">
        <v>193.27</v>
      </c>
      <c r="AA63" s="334">
        <v>32</v>
      </c>
      <c r="AB63" s="303">
        <v>0</v>
      </c>
      <c r="AC63" s="335">
        <f t="shared" si="9"/>
        <v>0</v>
      </c>
      <c r="AD63" s="303">
        <v>0</v>
      </c>
      <c r="AE63" s="303">
        <v>0</v>
      </c>
      <c r="AF63" s="303">
        <v>0</v>
      </c>
      <c r="AG63" s="334">
        <v>0</v>
      </c>
      <c r="AH63" s="334">
        <v>2037</v>
      </c>
      <c r="AI63" s="334">
        <v>694.68</v>
      </c>
      <c r="AJ63" s="369">
        <f t="shared" si="10"/>
        <v>2244.6</v>
      </c>
    </row>
    <row r="64" spans="1:36" s="282" customFormat="1" ht="18" hidden="1" customHeight="1" x14ac:dyDescent="0.2">
      <c r="A64" s="310" t="s">
        <v>482</v>
      </c>
      <c r="B64" s="276" t="s">
        <v>307</v>
      </c>
      <c r="C64" s="273" t="s">
        <v>69</v>
      </c>
      <c r="D64" s="276" t="s">
        <v>70</v>
      </c>
      <c r="E64" s="275">
        <v>1</v>
      </c>
      <c r="F64" s="276" t="s">
        <v>789</v>
      </c>
      <c r="G64" s="276" t="s">
        <v>263</v>
      </c>
      <c r="H64" s="276" t="s">
        <v>483</v>
      </c>
      <c r="I64" s="283">
        <v>409001</v>
      </c>
      <c r="J64" s="278">
        <v>1</v>
      </c>
      <c r="K64" s="279">
        <v>0.4</v>
      </c>
      <c r="L64" s="280">
        <f t="shared" si="0"/>
        <v>0.4</v>
      </c>
      <c r="M64" s="281" t="s">
        <v>12</v>
      </c>
      <c r="N64" s="280">
        <f t="shared" si="1"/>
        <v>0</v>
      </c>
      <c r="O64" s="281" t="s">
        <v>12</v>
      </c>
      <c r="P64" s="280">
        <f t="shared" si="2"/>
        <v>0</v>
      </c>
      <c r="Q64" s="281" t="s">
        <v>12</v>
      </c>
      <c r="R64" s="280">
        <f t="shared" si="11"/>
        <v>0</v>
      </c>
      <c r="S64" s="280">
        <f t="shared" si="4"/>
        <v>0.4</v>
      </c>
      <c r="T64" s="303">
        <f t="shared" si="5"/>
        <v>2716.2822529692653</v>
      </c>
      <c r="U64" s="303">
        <f t="shared" si="6"/>
        <v>322.59811540200593</v>
      </c>
      <c r="V64" s="303">
        <f t="shared" si="7"/>
        <v>2393.6841375672593</v>
      </c>
      <c r="W64" s="306">
        <f t="shared" si="12"/>
        <v>199.47367813060495</v>
      </c>
      <c r="X64" s="303">
        <v>0</v>
      </c>
      <c r="Y64" s="334">
        <v>0</v>
      </c>
      <c r="Z64" s="303">
        <v>0</v>
      </c>
      <c r="AA64" s="334">
        <v>0</v>
      </c>
      <c r="AB64" s="303">
        <v>106.25</v>
      </c>
      <c r="AC64" s="335">
        <f t="shared" si="9"/>
        <v>1.25</v>
      </c>
      <c r="AD64" s="303">
        <v>0</v>
      </c>
      <c r="AE64" s="303">
        <v>0</v>
      </c>
      <c r="AF64" s="303">
        <v>0</v>
      </c>
      <c r="AG64" s="334">
        <v>0</v>
      </c>
      <c r="AH64" s="334">
        <v>0</v>
      </c>
      <c r="AI64" s="334">
        <v>243.12</v>
      </c>
      <c r="AJ64" s="369">
        <f t="shared" si="10"/>
        <v>349.37</v>
      </c>
    </row>
    <row r="65" spans="1:36" s="282" customFormat="1" ht="18" hidden="1" customHeight="1" x14ac:dyDescent="0.2">
      <c r="A65" s="310" t="s">
        <v>253</v>
      </c>
      <c r="B65" s="276" t="s">
        <v>254</v>
      </c>
      <c r="C65" s="273" t="s">
        <v>255</v>
      </c>
      <c r="D65" s="276" t="s">
        <v>256</v>
      </c>
      <c r="E65" s="275">
        <v>3</v>
      </c>
      <c r="F65" s="276" t="s">
        <v>789</v>
      </c>
      <c r="G65" s="276" t="s">
        <v>797</v>
      </c>
      <c r="H65" s="276" t="s">
        <v>257</v>
      </c>
      <c r="I65" s="283">
        <v>403350</v>
      </c>
      <c r="J65" s="278">
        <v>1</v>
      </c>
      <c r="K65" s="279">
        <v>0.1</v>
      </c>
      <c r="L65" s="280">
        <f t="shared" si="0"/>
        <v>0.1</v>
      </c>
      <c r="M65" s="281" t="s">
        <v>12</v>
      </c>
      <c r="N65" s="280">
        <f t="shared" si="1"/>
        <v>0</v>
      </c>
      <c r="O65" s="281" t="s">
        <v>12</v>
      </c>
      <c r="P65" s="280">
        <f t="shared" si="2"/>
        <v>0</v>
      </c>
      <c r="Q65" s="281" t="s">
        <v>12</v>
      </c>
      <c r="R65" s="280">
        <f t="shared" si="11"/>
        <v>0</v>
      </c>
      <c r="S65" s="280">
        <f t="shared" si="4"/>
        <v>0.1</v>
      </c>
      <c r="T65" s="303">
        <f t="shared" si="5"/>
        <v>679.07056324231633</v>
      </c>
      <c r="U65" s="303">
        <f t="shared" si="6"/>
        <v>80.649528850501483</v>
      </c>
      <c r="V65" s="303">
        <f t="shared" si="7"/>
        <v>598.42103439181483</v>
      </c>
      <c r="W65" s="306">
        <f t="shared" si="12"/>
        <v>49.868419532651238</v>
      </c>
      <c r="X65" s="303">
        <v>3355.87</v>
      </c>
      <c r="Y65" s="334">
        <v>6767</v>
      </c>
      <c r="Z65" s="303">
        <v>138.81</v>
      </c>
      <c r="AA65" s="334">
        <v>19</v>
      </c>
      <c r="AB65" s="303">
        <v>0</v>
      </c>
      <c r="AC65" s="335">
        <f t="shared" si="9"/>
        <v>0</v>
      </c>
      <c r="AD65" s="303">
        <v>32.78</v>
      </c>
      <c r="AE65" s="303">
        <v>106.93</v>
      </c>
      <c r="AF65" s="303">
        <v>0</v>
      </c>
      <c r="AG65" s="334">
        <v>0</v>
      </c>
      <c r="AH65" s="334">
        <v>6786</v>
      </c>
      <c r="AI65" s="334">
        <v>1736.64</v>
      </c>
      <c r="AJ65" s="369">
        <f t="shared" si="10"/>
        <v>5371.03</v>
      </c>
    </row>
    <row r="66" spans="1:36" s="282" customFormat="1" ht="18" hidden="1" customHeight="1" x14ac:dyDescent="0.2">
      <c r="A66" s="309" t="s">
        <v>269</v>
      </c>
      <c r="B66" s="276" t="s">
        <v>254</v>
      </c>
      <c r="C66" s="273" t="s">
        <v>255</v>
      </c>
      <c r="D66" s="276" t="s">
        <v>256</v>
      </c>
      <c r="E66" s="275">
        <v>3</v>
      </c>
      <c r="F66" s="284" t="s">
        <v>789</v>
      </c>
      <c r="G66" s="276" t="s">
        <v>944</v>
      </c>
      <c r="H66" s="276" t="s">
        <v>653</v>
      </c>
      <c r="I66" s="276" t="s">
        <v>762</v>
      </c>
      <c r="J66" s="278">
        <v>1</v>
      </c>
      <c r="K66" s="279">
        <v>0.1</v>
      </c>
      <c r="L66" s="280">
        <f t="shared" si="0"/>
        <v>0.1</v>
      </c>
      <c r="M66" s="281" t="s">
        <v>12</v>
      </c>
      <c r="N66" s="280">
        <f t="shared" si="1"/>
        <v>0</v>
      </c>
      <c r="O66" s="281" t="s">
        <v>12</v>
      </c>
      <c r="P66" s="280">
        <f t="shared" si="2"/>
        <v>0</v>
      </c>
      <c r="Q66" s="281" t="s">
        <v>12</v>
      </c>
      <c r="R66" s="280">
        <f t="shared" si="11"/>
        <v>0</v>
      </c>
      <c r="S66" s="280">
        <f t="shared" si="4"/>
        <v>0.1</v>
      </c>
      <c r="T66" s="303">
        <f t="shared" si="5"/>
        <v>679.07056324231633</v>
      </c>
      <c r="U66" s="303">
        <f t="shared" si="6"/>
        <v>80.649528850501483</v>
      </c>
      <c r="V66" s="303">
        <f t="shared" si="7"/>
        <v>598.42103439181483</v>
      </c>
      <c r="W66" s="306">
        <f t="shared" si="12"/>
        <v>49.868419532651238</v>
      </c>
      <c r="X66" s="303">
        <v>1829.72</v>
      </c>
      <c r="Y66" s="334">
        <v>2221</v>
      </c>
      <c r="Z66" s="303">
        <v>6.45</v>
      </c>
      <c r="AA66" s="334">
        <v>1</v>
      </c>
      <c r="AB66" s="303">
        <v>0</v>
      </c>
      <c r="AC66" s="335">
        <f t="shared" si="9"/>
        <v>0</v>
      </c>
      <c r="AD66" s="303">
        <v>8.7200000000000006</v>
      </c>
      <c r="AE66" s="303">
        <v>0</v>
      </c>
      <c r="AF66" s="303">
        <v>0</v>
      </c>
      <c r="AG66" s="334">
        <v>0</v>
      </c>
      <c r="AH66" s="334">
        <v>2222</v>
      </c>
      <c r="AI66" s="334">
        <v>243.12</v>
      </c>
      <c r="AJ66" s="369">
        <f t="shared" si="10"/>
        <v>2088.0100000000002</v>
      </c>
    </row>
    <row r="67" spans="1:36" s="282" customFormat="1" ht="18" hidden="1" customHeight="1" x14ac:dyDescent="0.2">
      <c r="A67" s="309" t="s">
        <v>287</v>
      </c>
      <c r="B67" s="276" t="s">
        <v>254</v>
      </c>
      <c r="C67" s="273" t="s">
        <v>255</v>
      </c>
      <c r="D67" s="276" t="s">
        <v>256</v>
      </c>
      <c r="E67" s="275">
        <v>3</v>
      </c>
      <c r="F67" s="284" t="s">
        <v>789</v>
      </c>
      <c r="G67" s="276" t="s">
        <v>944</v>
      </c>
      <c r="H67" s="276" t="s">
        <v>654</v>
      </c>
      <c r="I67" s="276" t="s">
        <v>762</v>
      </c>
      <c r="J67" s="278">
        <v>1</v>
      </c>
      <c r="K67" s="279">
        <v>0.06</v>
      </c>
      <c r="L67" s="280">
        <f t="shared" ref="L67:L130" si="13">J67*K67</f>
        <v>0.06</v>
      </c>
      <c r="M67" s="281" t="s">
        <v>12</v>
      </c>
      <c r="N67" s="280">
        <f t="shared" ref="N67:N130" si="14">IF(M67="Y",L67,0)</f>
        <v>0</v>
      </c>
      <c r="O67" s="281" t="s">
        <v>12</v>
      </c>
      <c r="P67" s="280">
        <f t="shared" ref="P67:P130" si="15">IF(O67="Y",L67,0)</f>
        <v>0</v>
      </c>
      <c r="Q67" s="281" t="s">
        <v>12</v>
      </c>
      <c r="R67" s="280">
        <f t="shared" ref="R67:R87" si="16">IF(Q67="Y",L67,0)</f>
        <v>0</v>
      </c>
      <c r="S67" s="280">
        <f t="shared" ref="S67:S130" si="17">L67+N67+P67+R67</f>
        <v>0.06</v>
      </c>
      <c r="T67" s="303">
        <f t="shared" ref="T67:T130" si="18">$T$1*S67</f>
        <v>407.44233794538974</v>
      </c>
      <c r="U67" s="303">
        <f t="shared" ref="U67:U130" si="19">$U$1*S67</f>
        <v>48.389717310300881</v>
      </c>
      <c r="V67" s="303">
        <f t="shared" ref="V67:V130" si="20">T67-U67</f>
        <v>359.05262063508883</v>
      </c>
      <c r="W67" s="306">
        <f t="shared" ref="W67:W98" si="21">V67/12</f>
        <v>29.921051719590736</v>
      </c>
      <c r="X67" s="303">
        <v>124.56</v>
      </c>
      <c r="Y67" s="334">
        <v>277</v>
      </c>
      <c r="Z67" s="303">
        <v>57.02</v>
      </c>
      <c r="AA67" s="334">
        <v>12</v>
      </c>
      <c r="AB67" s="303">
        <v>0</v>
      </c>
      <c r="AC67" s="335">
        <f t="shared" ref="AC67:AC130" si="22">AB67/85</f>
        <v>0</v>
      </c>
      <c r="AD67" s="303">
        <v>7.18</v>
      </c>
      <c r="AE67" s="303">
        <v>0</v>
      </c>
      <c r="AF67" s="303">
        <v>0</v>
      </c>
      <c r="AG67" s="334">
        <v>0</v>
      </c>
      <c r="AH67" s="334">
        <v>289</v>
      </c>
      <c r="AI67" s="334">
        <v>243.12</v>
      </c>
      <c r="AJ67" s="369">
        <f t="shared" si="10"/>
        <v>431.88</v>
      </c>
    </row>
    <row r="68" spans="1:36" s="282" customFormat="1" ht="18" hidden="1" customHeight="1" x14ac:dyDescent="0.2">
      <c r="A68" s="309" t="s">
        <v>305</v>
      </c>
      <c r="B68" s="276" t="s">
        <v>254</v>
      </c>
      <c r="C68" s="273" t="s">
        <v>255</v>
      </c>
      <c r="D68" s="276" t="s">
        <v>256</v>
      </c>
      <c r="E68" s="275">
        <v>3</v>
      </c>
      <c r="F68" s="284" t="s">
        <v>789</v>
      </c>
      <c r="G68" s="276" t="s">
        <v>797</v>
      </c>
      <c r="H68" s="276" t="s">
        <v>655</v>
      </c>
      <c r="I68" s="276" t="s">
        <v>815</v>
      </c>
      <c r="J68" s="278">
        <v>1</v>
      </c>
      <c r="K68" s="279">
        <v>0.13</v>
      </c>
      <c r="L68" s="280">
        <f t="shared" si="13"/>
        <v>0.13</v>
      </c>
      <c r="M68" s="281" t="s">
        <v>12</v>
      </c>
      <c r="N68" s="280">
        <f t="shared" si="14"/>
        <v>0</v>
      </c>
      <c r="O68" s="281" t="s">
        <v>12</v>
      </c>
      <c r="P68" s="280">
        <f t="shared" si="15"/>
        <v>0</v>
      </c>
      <c r="Q68" s="281" t="s">
        <v>12</v>
      </c>
      <c r="R68" s="280">
        <f t="shared" si="16"/>
        <v>0</v>
      </c>
      <c r="S68" s="280">
        <f t="shared" si="17"/>
        <v>0.13</v>
      </c>
      <c r="T68" s="303">
        <f t="shared" si="18"/>
        <v>882.79173221501117</v>
      </c>
      <c r="U68" s="303">
        <f t="shared" si="19"/>
        <v>104.84438750565192</v>
      </c>
      <c r="V68" s="303">
        <f t="shared" si="20"/>
        <v>777.94734470935919</v>
      </c>
      <c r="W68" s="306">
        <f t="shared" si="21"/>
        <v>64.828945392446599</v>
      </c>
      <c r="X68" s="303">
        <v>44.78</v>
      </c>
      <c r="Y68" s="334">
        <v>22</v>
      </c>
      <c r="Z68" s="303">
        <v>17.18</v>
      </c>
      <c r="AA68" s="334">
        <v>3</v>
      </c>
      <c r="AB68" s="303">
        <v>0</v>
      </c>
      <c r="AC68" s="335">
        <f t="shared" si="22"/>
        <v>0</v>
      </c>
      <c r="AD68" s="303">
        <v>0</v>
      </c>
      <c r="AE68" s="303">
        <v>0</v>
      </c>
      <c r="AF68" s="303">
        <v>0</v>
      </c>
      <c r="AG68" s="334">
        <v>0</v>
      </c>
      <c r="AH68" s="334">
        <v>25</v>
      </c>
      <c r="AI68" s="334">
        <v>243.12</v>
      </c>
      <c r="AJ68" s="369">
        <f t="shared" ref="AJ68:AJ131" si="23">AF68+AE68+AD68+AB68+Z68+X68+AI68</f>
        <v>305.08</v>
      </c>
    </row>
    <row r="69" spans="1:36" s="282" customFormat="1" ht="18" hidden="1" customHeight="1" x14ac:dyDescent="0.2">
      <c r="A69" s="310" t="s">
        <v>312</v>
      </c>
      <c r="B69" s="276" t="s">
        <v>254</v>
      </c>
      <c r="C69" s="273" t="s">
        <v>255</v>
      </c>
      <c r="D69" s="276" t="s">
        <v>256</v>
      </c>
      <c r="E69" s="275">
        <v>3</v>
      </c>
      <c r="F69" s="284" t="s">
        <v>789</v>
      </c>
      <c r="G69" s="276" t="s">
        <v>797</v>
      </c>
      <c r="H69" s="276" t="s">
        <v>313</v>
      </c>
      <c r="I69" s="283">
        <v>403310</v>
      </c>
      <c r="J69" s="278">
        <v>1</v>
      </c>
      <c r="K69" s="279">
        <v>0.56000000000000005</v>
      </c>
      <c r="L69" s="280">
        <f t="shared" si="13"/>
        <v>0.56000000000000005</v>
      </c>
      <c r="M69" s="281" t="s">
        <v>12</v>
      </c>
      <c r="N69" s="280">
        <f t="shared" si="14"/>
        <v>0</v>
      </c>
      <c r="O69" s="281" t="s">
        <v>12</v>
      </c>
      <c r="P69" s="280">
        <f t="shared" si="15"/>
        <v>0</v>
      </c>
      <c r="Q69" s="281" t="s">
        <v>12</v>
      </c>
      <c r="R69" s="280">
        <f t="shared" si="16"/>
        <v>0</v>
      </c>
      <c r="S69" s="280">
        <f t="shared" si="17"/>
        <v>0.56000000000000005</v>
      </c>
      <c r="T69" s="303">
        <f t="shared" si="18"/>
        <v>3802.7951541569714</v>
      </c>
      <c r="U69" s="303">
        <f t="shared" si="19"/>
        <v>451.63736156280828</v>
      </c>
      <c r="V69" s="303">
        <f t="shared" si="20"/>
        <v>3351.1577925941633</v>
      </c>
      <c r="W69" s="306">
        <f t="shared" si="21"/>
        <v>279.26314938284696</v>
      </c>
      <c r="X69" s="303">
        <v>4780.8999999999996</v>
      </c>
      <c r="Y69" s="334">
        <v>12346</v>
      </c>
      <c r="Z69" s="303">
        <v>21.42</v>
      </c>
      <c r="AA69" s="334">
        <v>6</v>
      </c>
      <c r="AB69" s="303">
        <v>0</v>
      </c>
      <c r="AC69" s="335">
        <f t="shared" si="22"/>
        <v>0</v>
      </c>
      <c r="AD69" s="303">
        <v>10.78</v>
      </c>
      <c r="AE69" s="303">
        <v>0</v>
      </c>
      <c r="AF69" s="303">
        <v>0</v>
      </c>
      <c r="AG69" s="334">
        <v>0</v>
      </c>
      <c r="AH69" s="334">
        <v>12352</v>
      </c>
      <c r="AI69" s="334">
        <v>3473.4</v>
      </c>
      <c r="AJ69" s="369">
        <f t="shared" si="23"/>
        <v>8286.5</v>
      </c>
    </row>
    <row r="70" spans="1:36" s="282" customFormat="1" ht="18" hidden="1" customHeight="1" x14ac:dyDescent="0.2">
      <c r="A70" s="310" t="s">
        <v>319</v>
      </c>
      <c r="B70" s="276" t="s">
        <v>254</v>
      </c>
      <c r="C70" s="273" t="s">
        <v>255</v>
      </c>
      <c r="D70" s="276" t="s">
        <v>256</v>
      </c>
      <c r="E70" s="275">
        <v>3</v>
      </c>
      <c r="F70" s="284" t="s">
        <v>789</v>
      </c>
      <c r="G70" s="276" t="s">
        <v>797</v>
      </c>
      <c r="H70" s="276" t="s">
        <v>320</v>
      </c>
      <c r="I70" s="283">
        <v>403305</v>
      </c>
      <c r="J70" s="278">
        <v>1</v>
      </c>
      <c r="K70" s="279">
        <v>0.02</v>
      </c>
      <c r="L70" s="280">
        <f t="shared" si="13"/>
        <v>0.02</v>
      </c>
      <c r="M70" s="281" t="s">
        <v>12</v>
      </c>
      <c r="N70" s="280">
        <f t="shared" si="14"/>
        <v>0</v>
      </c>
      <c r="O70" s="281" t="s">
        <v>12</v>
      </c>
      <c r="P70" s="280">
        <f t="shared" si="15"/>
        <v>0</v>
      </c>
      <c r="Q70" s="281" t="s">
        <v>12</v>
      </c>
      <c r="R70" s="280">
        <f t="shared" si="16"/>
        <v>0</v>
      </c>
      <c r="S70" s="280">
        <f t="shared" si="17"/>
        <v>0.02</v>
      </c>
      <c r="T70" s="303">
        <f t="shared" si="18"/>
        <v>135.81411264846327</v>
      </c>
      <c r="U70" s="303">
        <f t="shared" si="19"/>
        <v>16.129905770100294</v>
      </c>
      <c r="V70" s="303">
        <f t="shared" si="20"/>
        <v>119.68420687836297</v>
      </c>
      <c r="W70" s="306">
        <f t="shared" si="21"/>
        <v>9.9736839065302476</v>
      </c>
      <c r="X70" s="303">
        <v>20.89</v>
      </c>
      <c r="Y70" s="334">
        <v>49</v>
      </c>
      <c r="Z70" s="303">
        <v>0</v>
      </c>
      <c r="AA70" s="334">
        <v>0</v>
      </c>
      <c r="AB70" s="303">
        <v>0</v>
      </c>
      <c r="AC70" s="335">
        <f t="shared" si="22"/>
        <v>0</v>
      </c>
      <c r="AD70" s="303">
        <v>0</v>
      </c>
      <c r="AE70" s="303">
        <v>0</v>
      </c>
      <c r="AF70" s="303">
        <v>0</v>
      </c>
      <c r="AG70" s="334">
        <v>0</v>
      </c>
      <c r="AH70" s="334">
        <v>49</v>
      </c>
      <c r="AI70" s="334">
        <v>243.12</v>
      </c>
      <c r="AJ70" s="369">
        <f t="shared" si="23"/>
        <v>264.01</v>
      </c>
    </row>
    <row r="71" spans="1:36" s="282" customFormat="1" ht="18" hidden="1" customHeight="1" x14ac:dyDescent="0.2">
      <c r="A71" s="309" t="s">
        <v>323</v>
      </c>
      <c r="B71" s="276" t="s">
        <v>254</v>
      </c>
      <c r="C71" s="273" t="s">
        <v>255</v>
      </c>
      <c r="D71" s="276" t="s">
        <v>256</v>
      </c>
      <c r="E71" s="275">
        <v>3</v>
      </c>
      <c r="F71" s="284" t="s">
        <v>789</v>
      </c>
      <c r="G71" s="276" t="s">
        <v>797</v>
      </c>
      <c r="H71" s="276" t="s">
        <v>324</v>
      </c>
      <c r="I71" s="276">
        <v>403070</v>
      </c>
      <c r="J71" s="278">
        <v>1</v>
      </c>
      <c r="K71" s="279">
        <v>0.03</v>
      </c>
      <c r="L71" s="280">
        <f t="shared" si="13"/>
        <v>0.03</v>
      </c>
      <c r="M71" s="281" t="s">
        <v>12</v>
      </c>
      <c r="N71" s="280">
        <f t="shared" si="14"/>
        <v>0</v>
      </c>
      <c r="O71" s="281" t="s">
        <v>12</v>
      </c>
      <c r="P71" s="280">
        <f t="shared" si="15"/>
        <v>0</v>
      </c>
      <c r="Q71" s="281" t="s">
        <v>12</v>
      </c>
      <c r="R71" s="280">
        <f t="shared" si="16"/>
        <v>0</v>
      </c>
      <c r="S71" s="280">
        <f t="shared" si="17"/>
        <v>0.03</v>
      </c>
      <c r="T71" s="303">
        <f t="shared" si="18"/>
        <v>203.72116897269487</v>
      </c>
      <c r="U71" s="303">
        <f t="shared" si="19"/>
        <v>24.194858655150441</v>
      </c>
      <c r="V71" s="303">
        <f t="shared" si="20"/>
        <v>179.52631031754441</v>
      </c>
      <c r="W71" s="306">
        <f t="shared" si="21"/>
        <v>14.960525859795368</v>
      </c>
      <c r="X71" s="303">
        <v>173.96</v>
      </c>
      <c r="Y71" s="334">
        <v>458</v>
      </c>
      <c r="Z71" s="303">
        <v>16.68</v>
      </c>
      <c r="AA71" s="334">
        <v>6</v>
      </c>
      <c r="AB71" s="303">
        <v>0</v>
      </c>
      <c r="AC71" s="335">
        <f t="shared" si="22"/>
        <v>0</v>
      </c>
      <c r="AD71" s="303">
        <v>0</v>
      </c>
      <c r="AE71" s="303">
        <v>0</v>
      </c>
      <c r="AF71" s="303">
        <v>0</v>
      </c>
      <c r="AG71" s="334">
        <v>0</v>
      </c>
      <c r="AH71" s="334">
        <v>464</v>
      </c>
      <c r="AI71" s="334">
        <v>243.12</v>
      </c>
      <c r="AJ71" s="369">
        <f t="shared" si="23"/>
        <v>433.76</v>
      </c>
    </row>
    <row r="72" spans="1:36" s="282" customFormat="1" ht="18" hidden="1" customHeight="1" x14ac:dyDescent="0.2">
      <c r="A72" s="310" t="s">
        <v>344</v>
      </c>
      <c r="B72" s="276" t="s">
        <v>345</v>
      </c>
      <c r="C72" s="273" t="s">
        <v>346</v>
      </c>
      <c r="D72" s="276" t="s">
        <v>347</v>
      </c>
      <c r="E72" s="275">
        <v>4</v>
      </c>
      <c r="F72" s="284" t="s">
        <v>789</v>
      </c>
      <c r="G72" s="276" t="s">
        <v>241</v>
      </c>
      <c r="H72" s="276" t="s">
        <v>346</v>
      </c>
      <c r="I72" s="276" t="s">
        <v>818</v>
      </c>
      <c r="J72" s="278">
        <v>1</v>
      </c>
      <c r="K72" s="279">
        <v>0.7</v>
      </c>
      <c r="L72" s="280">
        <f t="shared" si="13"/>
        <v>0.7</v>
      </c>
      <c r="M72" s="281" t="s">
        <v>12</v>
      </c>
      <c r="N72" s="280">
        <f t="shared" si="14"/>
        <v>0</v>
      </c>
      <c r="O72" s="281" t="s">
        <v>12</v>
      </c>
      <c r="P72" s="280">
        <f t="shared" si="15"/>
        <v>0</v>
      </c>
      <c r="Q72" s="281" t="s">
        <v>76</v>
      </c>
      <c r="R72" s="280">
        <f>IF(Q72="Y",L72,0)</f>
        <v>0.7</v>
      </c>
      <c r="S72" s="280">
        <f t="shared" si="17"/>
        <v>1.4</v>
      </c>
      <c r="T72" s="303">
        <f t="shared" si="18"/>
        <v>9506.9878853924274</v>
      </c>
      <c r="U72" s="303">
        <f t="shared" si="19"/>
        <v>1129.0934039070205</v>
      </c>
      <c r="V72" s="303">
        <f t="shared" si="20"/>
        <v>8377.8944814854076</v>
      </c>
      <c r="W72" s="306">
        <f t="shared" si="21"/>
        <v>698.15787345711726</v>
      </c>
      <c r="X72" s="303">
        <v>4.9400000000000004</v>
      </c>
      <c r="Y72" s="334">
        <v>11</v>
      </c>
      <c r="Z72" s="303">
        <v>0</v>
      </c>
      <c r="AA72" s="334">
        <v>0</v>
      </c>
      <c r="AB72" s="303">
        <v>0</v>
      </c>
      <c r="AC72" s="335">
        <f t="shared" si="22"/>
        <v>0</v>
      </c>
      <c r="AD72" s="303">
        <v>0</v>
      </c>
      <c r="AE72" s="303">
        <v>0</v>
      </c>
      <c r="AF72" s="303">
        <v>0</v>
      </c>
      <c r="AG72" s="334">
        <v>0</v>
      </c>
      <c r="AH72" s="334">
        <v>11</v>
      </c>
      <c r="AI72" s="334">
        <v>243.12</v>
      </c>
      <c r="AJ72" s="369">
        <f t="shared" si="23"/>
        <v>248.06</v>
      </c>
    </row>
    <row r="73" spans="1:36" s="282" customFormat="1" ht="18" hidden="1" customHeight="1" x14ac:dyDescent="0.2">
      <c r="A73" s="310" t="s">
        <v>335</v>
      </c>
      <c r="B73" s="276" t="s">
        <v>336</v>
      </c>
      <c r="C73" s="273" t="s">
        <v>337</v>
      </c>
      <c r="D73" s="276" t="s">
        <v>338</v>
      </c>
      <c r="E73" s="275">
        <v>4</v>
      </c>
      <c r="F73" s="284" t="s">
        <v>789</v>
      </c>
      <c r="G73" s="276" t="s">
        <v>241</v>
      </c>
      <c r="H73" s="276" t="s">
        <v>337</v>
      </c>
      <c r="I73" s="283" t="s">
        <v>817</v>
      </c>
      <c r="J73" s="278">
        <v>1</v>
      </c>
      <c r="K73" s="279">
        <v>0.87</v>
      </c>
      <c r="L73" s="280">
        <f t="shared" si="13"/>
        <v>0.87</v>
      </c>
      <c r="M73" s="281" t="s">
        <v>12</v>
      </c>
      <c r="N73" s="280">
        <f t="shared" si="14"/>
        <v>0</v>
      </c>
      <c r="O73" s="281" t="s">
        <v>12</v>
      </c>
      <c r="P73" s="280">
        <f t="shared" si="15"/>
        <v>0</v>
      </c>
      <c r="Q73" s="281" t="s">
        <v>76</v>
      </c>
      <c r="R73" s="280">
        <f t="shared" si="16"/>
        <v>0.87</v>
      </c>
      <c r="S73" s="280">
        <f t="shared" si="17"/>
        <v>1.74</v>
      </c>
      <c r="T73" s="303">
        <f t="shared" si="18"/>
        <v>11815.827800416302</v>
      </c>
      <c r="U73" s="303">
        <f t="shared" si="19"/>
        <v>1403.3018019987258</v>
      </c>
      <c r="V73" s="303">
        <f t="shared" si="20"/>
        <v>10412.525998417575</v>
      </c>
      <c r="W73" s="306">
        <f t="shared" si="21"/>
        <v>867.71049986813125</v>
      </c>
      <c r="X73" s="303">
        <v>4.8600000000000003</v>
      </c>
      <c r="Y73" s="334">
        <v>13</v>
      </c>
      <c r="Z73" s="303">
        <v>0</v>
      </c>
      <c r="AA73" s="334">
        <v>0</v>
      </c>
      <c r="AB73" s="303">
        <v>0</v>
      </c>
      <c r="AC73" s="335">
        <f t="shared" si="22"/>
        <v>0</v>
      </c>
      <c r="AD73" s="303">
        <v>0</v>
      </c>
      <c r="AE73" s="303">
        <v>0</v>
      </c>
      <c r="AF73" s="303">
        <v>0</v>
      </c>
      <c r="AG73" s="334">
        <v>0</v>
      </c>
      <c r="AH73" s="334">
        <v>13</v>
      </c>
      <c r="AI73" s="334">
        <v>243.12</v>
      </c>
      <c r="AJ73" s="369">
        <f t="shared" si="23"/>
        <v>247.98000000000002</v>
      </c>
    </row>
    <row r="74" spans="1:36" s="282" customFormat="1" ht="18" hidden="1" customHeight="1" x14ac:dyDescent="0.2">
      <c r="A74" s="310" t="s">
        <v>58</v>
      </c>
      <c r="B74" s="276" t="s">
        <v>59</v>
      </c>
      <c r="C74" s="273" t="s">
        <v>60</v>
      </c>
      <c r="D74" s="276" t="s">
        <v>61</v>
      </c>
      <c r="E74" s="275">
        <v>1</v>
      </c>
      <c r="F74" s="276" t="s">
        <v>40</v>
      </c>
      <c r="G74" s="276" t="s">
        <v>62</v>
      </c>
      <c r="H74" s="276" t="s">
        <v>21</v>
      </c>
      <c r="I74" s="283">
        <v>902000</v>
      </c>
      <c r="J74" s="278">
        <v>1</v>
      </c>
      <c r="K74" s="279">
        <v>1</v>
      </c>
      <c r="L74" s="280">
        <f t="shared" si="13"/>
        <v>1</v>
      </c>
      <c r="M74" s="281" t="s">
        <v>12</v>
      </c>
      <c r="N74" s="280">
        <f t="shared" si="14"/>
        <v>0</v>
      </c>
      <c r="O74" s="281" t="s">
        <v>12</v>
      </c>
      <c r="P74" s="280">
        <f t="shared" si="15"/>
        <v>0</v>
      </c>
      <c r="Q74" s="281" t="s">
        <v>12</v>
      </c>
      <c r="R74" s="280">
        <f t="shared" si="16"/>
        <v>0</v>
      </c>
      <c r="S74" s="280">
        <f t="shared" si="17"/>
        <v>1</v>
      </c>
      <c r="T74" s="303">
        <f t="shared" si="18"/>
        <v>6790.7056324231626</v>
      </c>
      <c r="U74" s="303">
        <f t="shared" si="19"/>
        <v>806.49528850501474</v>
      </c>
      <c r="V74" s="303">
        <f t="shared" si="20"/>
        <v>5984.2103439181483</v>
      </c>
      <c r="W74" s="306">
        <f t="shared" si="21"/>
        <v>498.68419532651234</v>
      </c>
      <c r="X74" s="303">
        <v>65.44</v>
      </c>
      <c r="Y74" s="334">
        <v>124</v>
      </c>
      <c r="Z74" s="303">
        <v>7.2</v>
      </c>
      <c r="AA74" s="334">
        <v>1</v>
      </c>
      <c r="AB74" s="303">
        <v>998.75</v>
      </c>
      <c r="AC74" s="335">
        <f t="shared" si="22"/>
        <v>11.75</v>
      </c>
      <c r="AD74" s="303">
        <v>12.05</v>
      </c>
      <c r="AE74" s="303">
        <v>0</v>
      </c>
      <c r="AF74" s="303">
        <v>0</v>
      </c>
      <c r="AG74" s="334">
        <v>0</v>
      </c>
      <c r="AH74" s="334">
        <v>125</v>
      </c>
      <c r="AI74" s="334">
        <v>243.12</v>
      </c>
      <c r="AJ74" s="369">
        <f t="shared" si="23"/>
        <v>1326.56</v>
      </c>
    </row>
    <row r="75" spans="1:36" s="282" customFormat="1" ht="18" hidden="1" customHeight="1" x14ac:dyDescent="0.2">
      <c r="A75" s="310" t="s">
        <v>364</v>
      </c>
      <c r="B75" s="276" t="s">
        <v>365</v>
      </c>
      <c r="C75" s="273" t="s">
        <v>366</v>
      </c>
      <c r="D75" s="276" t="s">
        <v>367</v>
      </c>
      <c r="E75" s="275">
        <v>3</v>
      </c>
      <c r="F75" s="284" t="s">
        <v>789</v>
      </c>
      <c r="G75" s="276" t="s">
        <v>241</v>
      </c>
      <c r="H75" s="276" t="s">
        <v>366</v>
      </c>
      <c r="I75" s="276" t="s">
        <v>823</v>
      </c>
      <c r="J75" s="278">
        <v>1</v>
      </c>
      <c r="K75" s="279">
        <v>0.87</v>
      </c>
      <c r="L75" s="280">
        <f t="shared" si="13"/>
        <v>0.87</v>
      </c>
      <c r="M75" s="281" t="s">
        <v>12</v>
      </c>
      <c r="N75" s="280">
        <f t="shared" si="14"/>
        <v>0</v>
      </c>
      <c r="O75" s="281" t="s">
        <v>12</v>
      </c>
      <c r="P75" s="280">
        <f t="shared" si="15"/>
        <v>0</v>
      </c>
      <c r="Q75" s="281" t="s">
        <v>76</v>
      </c>
      <c r="R75" s="280">
        <f t="shared" si="16"/>
        <v>0.87</v>
      </c>
      <c r="S75" s="280">
        <f t="shared" si="17"/>
        <v>1.74</v>
      </c>
      <c r="T75" s="303">
        <f t="shared" si="18"/>
        <v>11815.827800416302</v>
      </c>
      <c r="U75" s="303">
        <f t="shared" si="19"/>
        <v>1403.3018019987258</v>
      </c>
      <c r="V75" s="303">
        <f t="shared" si="20"/>
        <v>10412.525998417575</v>
      </c>
      <c r="W75" s="306">
        <f t="shared" si="21"/>
        <v>867.71049986813125</v>
      </c>
      <c r="X75" s="303">
        <v>27.85</v>
      </c>
      <c r="Y75" s="334">
        <v>35</v>
      </c>
      <c r="Z75" s="303">
        <v>0</v>
      </c>
      <c r="AA75" s="334">
        <v>0</v>
      </c>
      <c r="AB75" s="303">
        <v>0</v>
      </c>
      <c r="AC75" s="335">
        <f t="shared" si="22"/>
        <v>0</v>
      </c>
      <c r="AD75" s="303">
        <v>0</v>
      </c>
      <c r="AE75" s="303">
        <v>0</v>
      </c>
      <c r="AF75" s="303">
        <v>0</v>
      </c>
      <c r="AG75" s="334">
        <v>0</v>
      </c>
      <c r="AH75" s="334">
        <v>35</v>
      </c>
      <c r="AI75" s="334">
        <v>243.12</v>
      </c>
      <c r="AJ75" s="369">
        <f t="shared" si="23"/>
        <v>270.97000000000003</v>
      </c>
    </row>
    <row r="76" spans="1:36" s="282" customFormat="1" ht="18" hidden="1" customHeight="1" x14ac:dyDescent="0.2">
      <c r="A76" s="309" t="s">
        <v>139</v>
      </c>
      <c r="B76" s="276" t="s">
        <v>140</v>
      </c>
      <c r="C76" s="273" t="s">
        <v>141</v>
      </c>
      <c r="D76" s="276" t="s">
        <v>142</v>
      </c>
      <c r="E76" s="275">
        <v>4</v>
      </c>
      <c r="F76" s="276" t="s">
        <v>135</v>
      </c>
      <c r="G76" s="276" t="s">
        <v>602</v>
      </c>
      <c r="H76" s="276" t="s">
        <v>656</v>
      </c>
      <c r="I76" s="276">
        <v>503101</v>
      </c>
      <c r="J76" s="278">
        <v>1</v>
      </c>
      <c r="K76" s="279">
        <v>1</v>
      </c>
      <c r="L76" s="280">
        <f t="shared" si="13"/>
        <v>1</v>
      </c>
      <c r="M76" s="281" t="s">
        <v>12</v>
      </c>
      <c r="N76" s="280">
        <f t="shared" si="14"/>
        <v>0</v>
      </c>
      <c r="O76" s="281" t="s">
        <v>12</v>
      </c>
      <c r="P76" s="280">
        <f t="shared" si="15"/>
        <v>0</v>
      </c>
      <c r="Q76" s="281" t="s">
        <v>12</v>
      </c>
      <c r="R76" s="280">
        <f t="shared" si="16"/>
        <v>0</v>
      </c>
      <c r="S76" s="280">
        <f t="shared" si="17"/>
        <v>1</v>
      </c>
      <c r="T76" s="303">
        <f t="shared" si="18"/>
        <v>6790.7056324231626</v>
      </c>
      <c r="U76" s="303">
        <f t="shared" si="19"/>
        <v>806.49528850501474</v>
      </c>
      <c r="V76" s="303">
        <f t="shared" si="20"/>
        <v>5984.2103439181483</v>
      </c>
      <c r="W76" s="306">
        <f t="shared" si="21"/>
        <v>498.68419532651234</v>
      </c>
      <c r="X76" s="303">
        <v>285.52</v>
      </c>
      <c r="Y76" s="334">
        <v>755</v>
      </c>
      <c r="Z76" s="303">
        <v>38.9</v>
      </c>
      <c r="AA76" s="334">
        <v>6</v>
      </c>
      <c r="AB76" s="303">
        <v>0</v>
      </c>
      <c r="AC76" s="335">
        <f t="shared" si="22"/>
        <v>0</v>
      </c>
      <c r="AD76" s="303">
        <v>14.75</v>
      </c>
      <c r="AE76" s="303">
        <v>0</v>
      </c>
      <c r="AF76" s="303">
        <v>0</v>
      </c>
      <c r="AG76" s="334">
        <v>0</v>
      </c>
      <c r="AH76" s="334">
        <v>761</v>
      </c>
      <c r="AI76" s="334">
        <v>347.4</v>
      </c>
      <c r="AJ76" s="369">
        <f t="shared" si="23"/>
        <v>686.56999999999994</v>
      </c>
    </row>
    <row r="77" spans="1:36" s="282" customFormat="1" ht="18" hidden="1" customHeight="1" x14ac:dyDescent="0.2">
      <c r="A77" s="310" t="s">
        <v>348</v>
      </c>
      <c r="B77" s="276" t="s">
        <v>349</v>
      </c>
      <c r="C77" s="273" t="s">
        <v>350</v>
      </c>
      <c r="D77" s="276" t="s">
        <v>351</v>
      </c>
      <c r="E77" s="275">
        <v>4</v>
      </c>
      <c r="F77" s="276" t="s">
        <v>789</v>
      </c>
      <c r="G77" s="276" t="s">
        <v>241</v>
      </c>
      <c r="H77" s="276" t="s">
        <v>350</v>
      </c>
      <c r="I77" s="283" t="s">
        <v>820</v>
      </c>
      <c r="J77" s="278">
        <v>1</v>
      </c>
      <c r="K77" s="279">
        <v>1</v>
      </c>
      <c r="L77" s="280">
        <f t="shared" si="13"/>
        <v>1</v>
      </c>
      <c r="M77" s="281" t="s">
        <v>12</v>
      </c>
      <c r="N77" s="280">
        <f t="shared" si="14"/>
        <v>0</v>
      </c>
      <c r="O77" s="281" t="s">
        <v>12</v>
      </c>
      <c r="P77" s="280">
        <f t="shared" si="15"/>
        <v>0</v>
      </c>
      <c r="Q77" s="281" t="s">
        <v>76</v>
      </c>
      <c r="R77" s="280">
        <f t="shared" si="16"/>
        <v>1</v>
      </c>
      <c r="S77" s="280">
        <f t="shared" si="17"/>
        <v>2</v>
      </c>
      <c r="T77" s="303">
        <f t="shared" si="18"/>
        <v>13581.411264846325</v>
      </c>
      <c r="U77" s="303">
        <f t="shared" si="19"/>
        <v>1612.9905770100295</v>
      </c>
      <c r="V77" s="303">
        <f t="shared" si="20"/>
        <v>11968.420687836297</v>
      </c>
      <c r="W77" s="306">
        <f t="shared" si="21"/>
        <v>997.36839065302468</v>
      </c>
      <c r="X77" s="303">
        <v>39.049999999999997</v>
      </c>
      <c r="Y77" s="334">
        <v>73</v>
      </c>
      <c r="Z77" s="303">
        <v>0</v>
      </c>
      <c r="AA77" s="334">
        <v>0</v>
      </c>
      <c r="AB77" s="303">
        <v>0</v>
      </c>
      <c r="AC77" s="335">
        <f t="shared" si="22"/>
        <v>0</v>
      </c>
      <c r="AD77" s="303">
        <v>0</v>
      </c>
      <c r="AE77" s="303">
        <v>0</v>
      </c>
      <c r="AF77" s="303">
        <v>0</v>
      </c>
      <c r="AG77" s="334">
        <v>0</v>
      </c>
      <c r="AH77" s="334">
        <v>73</v>
      </c>
      <c r="AI77" s="334">
        <v>243.12</v>
      </c>
      <c r="AJ77" s="369">
        <f t="shared" si="23"/>
        <v>282.17</v>
      </c>
    </row>
    <row r="78" spans="1:36" s="282" customFormat="1" ht="18" hidden="1" customHeight="1" x14ac:dyDescent="0.2">
      <c r="A78" s="310" t="s">
        <v>352</v>
      </c>
      <c r="B78" s="276" t="s">
        <v>353</v>
      </c>
      <c r="C78" s="273" t="s">
        <v>354</v>
      </c>
      <c r="D78" s="276" t="s">
        <v>355</v>
      </c>
      <c r="E78" s="275">
        <v>4</v>
      </c>
      <c r="F78" s="284" t="s">
        <v>789</v>
      </c>
      <c r="G78" s="276" t="s">
        <v>241</v>
      </c>
      <c r="H78" s="276" t="s">
        <v>354</v>
      </c>
      <c r="I78" s="283" t="s">
        <v>821</v>
      </c>
      <c r="J78" s="278">
        <v>1</v>
      </c>
      <c r="K78" s="279">
        <v>0.87</v>
      </c>
      <c r="L78" s="280">
        <f t="shared" si="13"/>
        <v>0.87</v>
      </c>
      <c r="M78" s="281" t="s">
        <v>12</v>
      </c>
      <c r="N78" s="280">
        <f t="shared" si="14"/>
        <v>0</v>
      </c>
      <c r="O78" s="281" t="s">
        <v>12</v>
      </c>
      <c r="P78" s="280">
        <f t="shared" si="15"/>
        <v>0</v>
      </c>
      <c r="Q78" s="281" t="s">
        <v>76</v>
      </c>
      <c r="R78" s="280">
        <f t="shared" si="16"/>
        <v>0.87</v>
      </c>
      <c r="S78" s="280">
        <f t="shared" si="17"/>
        <v>1.74</v>
      </c>
      <c r="T78" s="303">
        <f t="shared" si="18"/>
        <v>11815.827800416302</v>
      </c>
      <c r="U78" s="303">
        <f t="shared" si="19"/>
        <v>1403.3018019987258</v>
      </c>
      <c r="V78" s="303">
        <f t="shared" si="20"/>
        <v>10412.525998417575</v>
      </c>
      <c r="W78" s="306">
        <f t="shared" si="21"/>
        <v>867.71049986813125</v>
      </c>
      <c r="X78" s="303">
        <v>21.88</v>
      </c>
      <c r="Y78" s="334">
        <v>23</v>
      </c>
      <c r="Z78" s="303">
        <v>0</v>
      </c>
      <c r="AA78" s="334">
        <v>0</v>
      </c>
      <c r="AB78" s="303">
        <v>0</v>
      </c>
      <c r="AC78" s="335">
        <f t="shared" si="22"/>
        <v>0</v>
      </c>
      <c r="AD78" s="303">
        <v>0</v>
      </c>
      <c r="AE78" s="303">
        <v>0</v>
      </c>
      <c r="AF78" s="303">
        <v>0</v>
      </c>
      <c r="AG78" s="334">
        <v>0</v>
      </c>
      <c r="AH78" s="334">
        <v>23</v>
      </c>
      <c r="AI78" s="334">
        <v>243.12</v>
      </c>
      <c r="AJ78" s="369">
        <f t="shared" si="23"/>
        <v>265</v>
      </c>
    </row>
    <row r="79" spans="1:36" s="282" customFormat="1" ht="18" hidden="1" customHeight="1" x14ac:dyDescent="0.2">
      <c r="A79" s="309" t="s">
        <v>155</v>
      </c>
      <c r="B79" s="276" t="s">
        <v>156</v>
      </c>
      <c r="C79" s="273" t="s">
        <v>157</v>
      </c>
      <c r="D79" s="276" t="s">
        <v>657</v>
      </c>
      <c r="E79" s="275" t="s">
        <v>158</v>
      </c>
      <c r="F79" s="276" t="s">
        <v>135</v>
      </c>
      <c r="G79" s="276" t="s">
        <v>604</v>
      </c>
      <c r="H79" s="276" t="s">
        <v>658</v>
      </c>
      <c r="I79" s="276">
        <v>509200</v>
      </c>
      <c r="J79" s="278">
        <v>2</v>
      </c>
      <c r="K79" s="279">
        <v>1</v>
      </c>
      <c r="L79" s="280">
        <f t="shared" si="13"/>
        <v>2</v>
      </c>
      <c r="M79" s="281" t="s">
        <v>12</v>
      </c>
      <c r="N79" s="280">
        <f t="shared" si="14"/>
        <v>0</v>
      </c>
      <c r="O79" s="281" t="s">
        <v>12</v>
      </c>
      <c r="P79" s="280">
        <f t="shared" si="15"/>
        <v>0</v>
      </c>
      <c r="Q79" s="281" t="s">
        <v>12</v>
      </c>
      <c r="R79" s="280">
        <f t="shared" si="16"/>
        <v>0</v>
      </c>
      <c r="S79" s="280">
        <f t="shared" si="17"/>
        <v>2</v>
      </c>
      <c r="T79" s="303">
        <f t="shared" si="18"/>
        <v>13581.411264846325</v>
      </c>
      <c r="U79" s="303">
        <f t="shared" si="19"/>
        <v>1612.9905770100295</v>
      </c>
      <c r="V79" s="303">
        <f t="shared" si="20"/>
        <v>11968.420687836297</v>
      </c>
      <c r="W79" s="306">
        <f t="shared" si="21"/>
        <v>997.36839065302468</v>
      </c>
      <c r="X79" s="303">
        <v>2034.24</v>
      </c>
      <c r="Y79" s="334">
        <v>4951</v>
      </c>
      <c r="Z79" s="303">
        <v>135.63999999999999</v>
      </c>
      <c r="AA79" s="334">
        <v>25</v>
      </c>
      <c r="AB79" s="303">
        <v>170</v>
      </c>
      <c r="AC79" s="335">
        <f t="shared" si="22"/>
        <v>2</v>
      </c>
      <c r="AD79" s="303">
        <v>23.67</v>
      </c>
      <c r="AE79" s="303">
        <v>0</v>
      </c>
      <c r="AF79" s="303">
        <v>0</v>
      </c>
      <c r="AG79" s="334">
        <v>0</v>
      </c>
      <c r="AH79" s="334">
        <v>4976</v>
      </c>
      <c r="AI79" s="334">
        <v>1736.64</v>
      </c>
      <c r="AJ79" s="369">
        <f t="shared" si="23"/>
        <v>4100.1900000000005</v>
      </c>
    </row>
    <row r="80" spans="1:36" s="282" customFormat="1" ht="18" hidden="1" customHeight="1" x14ac:dyDescent="0.2">
      <c r="A80" s="310" t="s">
        <v>489</v>
      </c>
      <c r="B80" s="276" t="s">
        <v>490</v>
      </c>
      <c r="C80" s="273" t="s">
        <v>157</v>
      </c>
      <c r="D80" s="276" t="s">
        <v>491</v>
      </c>
      <c r="E80" s="275">
        <v>1</v>
      </c>
      <c r="F80" s="284" t="s">
        <v>789</v>
      </c>
      <c r="G80" s="276" t="s">
        <v>241</v>
      </c>
      <c r="H80" s="276" t="s">
        <v>492</v>
      </c>
      <c r="I80" s="283">
        <v>405550</v>
      </c>
      <c r="J80" s="278">
        <v>1</v>
      </c>
      <c r="K80" s="279">
        <v>1</v>
      </c>
      <c r="L80" s="280">
        <f t="shared" si="13"/>
        <v>1</v>
      </c>
      <c r="M80" s="281" t="s">
        <v>12</v>
      </c>
      <c r="N80" s="280">
        <f t="shared" si="14"/>
        <v>0</v>
      </c>
      <c r="O80" s="281" t="s">
        <v>12</v>
      </c>
      <c r="P80" s="280">
        <f t="shared" si="15"/>
        <v>0</v>
      </c>
      <c r="Q80" s="281" t="s">
        <v>76</v>
      </c>
      <c r="R80" s="280">
        <f>IF(Q80="Y",L80,0)</f>
        <v>1</v>
      </c>
      <c r="S80" s="280">
        <f t="shared" si="17"/>
        <v>2</v>
      </c>
      <c r="T80" s="303">
        <f t="shared" si="18"/>
        <v>13581.411264846325</v>
      </c>
      <c r="U80" s="303">
        <f t="shared" si="19"/>
        <v>1612.9905770100295</v>
      </c>
      <c r="V80" s="303">
        <f t="shared" si="20"/>
        <v>11968.420687836297</v>
      </c>
      <c r="W80" s="306">
        <f t="shared" si="21"/>
        <v>997.36839065302468</v>
      </c>
      <c r="X80" s="303">
        <v>10.130000000000001</v>
      </c>
      <c r="Y80" s="334">
        <v>27</v>
      </c>
      <c r="Z80" s="303">
        <v>0</v>
      </c>
      <c r="AA80" s="334">
        <v>0</v>
      </c>
      <c r="AB80" s="303">
        <v>148.75</v>
      </c>
      <c r="AC80" s="335">
        <f t="shared" si="22"/>
        <v>1.75</v>
      </c>
      <c r="AD80" s="303">
        <v>0</v>
      </c>
      <c r="AE80" s="303">
        <v>0</v>
      </c>
      <c r="AF80" s="303">
        <v>0</v>
      </c>
      <c r="AG80" s="334">
        <v>0</v>
      </c>
      <c r="AH80" s="334">
        <v>27</v>
      </c>
      <c r="AI80" s="334">
        <v>243.12</v>
      </c>
      <c r="AJ80" s="369">
        <f t="shared" si="23"/>
        <v>402</v>
      </c>
    </row>
    <row r="81" spans="1:36" s="282" customFormat="1" ht="18" hidden="1" customHeight="1" x14ac:dyDescent="0.2">
      <c r="A81" s="309" t="s">
        <v>314</v>
      </c>
      <c r="B81" s="276" t="s">
        <v>315</v>
      </c>
      <c r="C81" s="273" t="s">
        <v>316</v>
      </c>
      <c r="D81" s="276" t="s">
        <v>317</v>
      </c>
      <c r="E81" s="275">
        <v>4</v>
      </c>
      <c r="F81" s="276" t="s">
        <v>789</v>
      </c>
      <c r="G81" s="276" t="s">
        <v>797</v>
      </c>
      <c r="H81" s="276" t="s">
        <v>659</v>
      </c>
      <c r="I81" s="283">
        <v>403320</v>
      </c>
      <c r="J81" s="278">
        <v>0.4</v>
      </c>
      <c r="K81" s="279">
        <v>1</v>
      </c>
      <c r="L81" s="280">
        <f t="shared" si="13"/>
        <v>0.4</v>
      </c>
      <c r="M81" s="281" t="s">
        <v>12</v>
      </c>
      <c r="N81" s="280">
        <f t="shared" si="14"/>
        <v>0</v>
      </c>
      <c r="O81" s="281" t="s">
        <v>12</v>
      </c>
      <c r="P81" s="280">
        <f t="shared" si="15"/>
        <v>0</v>
      </c>
      <c r="Q81" s="281" t="s">
        <v>12</v>
      </c>
      <c r="R81" s="280">
        <f t="shared" si="16"/>
        <v>0</v>
      </c>
      <c r="S81" s="280">
        <f t="shared" si="17"/>
        <v>0.4</v>
      </c>
      <c r="T81" s="303">
        <f t="shared" si="18"/>
        <v>2716.2822529692653</v>
      </c>
      <c r="U81" s="303">
        <f t="shared" si="19"/>
        <v>322.59811540200593</v>
      </c>
      <c r="V81" s="303">
        <f t="shared" si="20"/>
        <v>2393.6841375672593</v>
      </c>
      <c r="W81" s="306">
        <f t="shared" si="21"/>
        <v>199.47367813060495</v>
      </c>
      <c r="X81" s="303">
        <v>871.44</v>
      </c>
      <c r="Y81" s="334">
        <v>760</v>
      </c>
      <c r="Z81" s="303">
        <v>16.72</v>
      </c>
      <c r="AA81" s="334">
        <v>6</v>
      </c>
      <c r="AB81" s="303">
        <v>0</v>
      </c>
      <c r="AC81" s="335">
        <f t="shared" si="22"/>
        <v>0</v>
      </c>
      <c r="AD81" s="303">
        <v>0</v>
      </c>
      <c r="AE81" s="303">
        <v>0</v>
      </c>
      <c r="AF81" s="303">
        <v>0</v>
      </c>
      <c r="AG81" s="334">
        <v>0</v>
      </c>
      <c r="AH81" s="334">
        <v>766</v>
      </c>
      <c r="AI81" s="334">
        <v>347.4</v>
      </c>
      <c r="AJ81" s="369">
        <f t="shared" si="23"/>
        <v>1235.56</v>
      </c>
    </row>
    <row r="82" spans="1:36" s="282" customFormat="1" ht="18" hidden="1" customHeight="1" x14ac:dyDescent="0.2">
      <c r="A82" s="309" t="s">
        <v>660</v>
      </c>
      <c r="B82" s="272" t="s">
        <v>661</v>
      </c>
      <c r="C82" s="273" t="s">
        <v>662</v>
      </c>
      <c r="D82" s="274" t="s">
        <v>663</v>
      </c>
      <c r="E82" s="275">
        <v>4</v>
      </c>
      <c r="F82" s="276" t="s">
        <v>498</v>
      </c>
      <c r="G82" s="272" t="s">
        <v>599</v>
      </c>
      <c r="H82" s="272" t="s">
        <v>665</v>
      </c>
      <c r="I82" s="272">
        <v>601203</v>
      </c>
      <c r="J82" s="278">
        <v>1</v>
      </c>
      <c r="K82" s="279">
        <v>0.52</v>
      </c>
      <c r="L82" s="280">
        <f t="shared" si="13"/>
        <v>0.52</v>
      </c>
      <c r="M82" s="281" t="s">
        <v>12</v>
      </c>
      <c r="N82" s="280">
        <f t="shared" si="14"/>
        <v>0</v>
      </c>
      <c r="O82" s="281" t="s">
        <v>12</v>
      </c>
      <c r="P82" s="280">
        <f t="shared" si="15"/>
        <v>0</v>
      </c>
      <c r="Q82" s="281" t="s">
        <v>12</v>
      </c>
      <c r="R82" s="280">
        <f t="shared" si="16"/>
        <v>0</v>
      </c>
      <c r="S82" s="280">
        <f t="shared" si="17"/>
        <v>0.52</v>
      </c>
      <c r="T82" s="303">
        <f t="shared" si="18"/>
        <v>3531.1669288600447</v>
      </c>
      <c r="U82" s="303">
        <f t="shared" si="19"/>
        <v>419.37755002260769</v>
      </c>
      <c r="V82" s="303">
        <f t="shared" si="20"/>
        <v>3111.7893788374367</v>
      </c>
      <c r="W82" s="306">
        <f t="shared" si="21"/>
        <v>259.3157815697864</v>
      </c>
      <c r="X82" s="303">
        <v>0</v>
      </c>
      <c r="Y82" s="334">
        <v>0</v>
      </c>
      <c r="Z82" s="303">
        <v>0</v>
      </c>
      <c r="AA82" s="334">
        <v>0</v>
      </c>
      <c r="AB82" s="303">
        <v>0</v>
      </c>
      <c r="AC82" s="335">
        <f t="shared" si="22"/>
        <v>0</v>
      </c>
      <c r="AD82" s="303">
        <v>0</v>
      </c>
      <c r="AE82" s="303">
        <v>0</v>
      </c>
      <c r="AF82" s="303">
        <v>0</v>
      </c>
      <c r="AG82" s="334">
        <v>0</v>
      </c>
      <c r="AH82" s="334">
        <v>0</v>
      </c>
      <c r="AI82" s="334">
        <v>0</v>
      </c>
      <c r="AJ82" s="369">
        <f t="shared" si="23"/>
        <v>0</v>
      </c>
    </row>
    <row r="83" spans="1:36" s="282" customFormat="1" ht="18" hidden="1" customHeight="1" x14ac:dyDescent="0.2">
      <c r="A83" s="309" t="s">
        <v>511</v>
      </c>
      <c r="B83" s="274" t="s">
        <v>512</v>
      </c>
      <c r="C83" s="287" t="s">
        <v>513</v>
      </c>
      <c r="D83" s="274" t="s">
        <v>514</v>
      </c>
      <c r="E83" s="275">
        <v>4</v>
      </c>
      <c r="F83" s="276" t="s">
        <v>498</v>
      </c>
      <c r="G83" s="272" t="s">
        <v>618</v>
      </c>
      <c r="H83" s="272" t="s">
        <v>666</v>
      </c>
      <c r="I83" s="277">
        <v>601422</v>
      </c>
      <c r="J83" s="278">
        <v>1</v>
      </c>
      <c r="K83" s="279">
        <v>1</v>
      </c>
      <c r="L83" s="280">
        <f t="shared" si="13"/>
        <v>1</v>
      </c>
      <c r="M83" s="281" t="s">
        <v>12</v>
      </c>
      <c r="N83" s="280">
        <f t="shared" si="14"/>
        <v>0</v>
      </c>
      <c r="O83" s="281" t="s">
        <v>12</v>
      </c>
      <c r="P83" s="280">
        <f t="shared" si="15"/>
        <v>0</v>
      </c>
      <c r="Q83" s="281" t="s">
        <v>12</v>
      </c>
      <c r="R83" s="280">
        <f t="shared" si="16"/>
        <v>0</v>
      </c>
      <c r="S83" s="280">
        <f t="shared" si="17"/>
        <v>1</v>
      </c>
      <c r="T83" s="303">
        <f t="shared" si="18"/>
        <v>6790.7056324231626</v>
      </c>
      <c r="U83" s="303">
        <f t="shared" si="19"/>
        <v>806.49528850501474</v>
      </c>
      <c r="V83" s="303">
        <f t="shared" si="20"/>
        <v>5984.2103439181483</v>
      </c>
      <c r="W83" s="306">
        <f t="shared" si="21"/>
        <v>498.68419532651234</v>
      </c>
      <c r="X83" s="303">
        <v>155.93</v>
      </c>
      <c r="Y83" s="334">
        <v>165</v>
      </c>
      <c r="Z83" s="303">
        <v>8.01</v>
      </c>
      <c r="AA83" s="334">
        <v>3</v>
      </c>
      <c r="AB83" s="303">
        <v>425</v>
      </c>
      <c r="AC83" s="335">
        <f t="shared" si="22"/>
        <v>5</v>
      </c>
      <c r="AD83" s="303">
        <v>304.01</v>
      </c>
      <c r="AE83" s="303">
        <v>0</v>
      </c>
      <c r="AF83" s="303">
        <v>0</v>
      </c>
      <c r="AG83" s="334">
        <v>0</v>
      </c>
      <c r="AH83" s="334">
        <v>168</v>
      </c>
      <c r="AI83" s="334">
        <v>486.24</v>
      </c>
      <c r="AJ83" s="369">
        <f t="shared" si="23"/>
        <v>1379.19</v>
      </c>
    </row>
    <row r="84" spans="1:36" s="282" customFormat="1" ht="18" hidden="1" customHeight="1" x14ac:dyDescent="0.2">
      <c r="A84" s="310" t="s">
        <v>494</v>
      </c>
      <c r="B84" s="276" t="s">
        <v>495</v>
      </c>
      <c r="C84" s="273" t="s">
        <v>554</v>
      </c>
      <c r="D84" s="276" t="s">
        <v>553</v>
      </c>
      <c r="E84" s="275">
        <v>4</v>
      </c>
      <c r="F84" s="276" t="s">
        <v>496</v>
      </c>
      <c r="G84" s="276" t="s">
        <v>881</v>
      </c>
      <c r="H84" s="276" t="s">
        <v>497</v>
      </c>
      <c r="I84" s="283">
        <v>803410</v>
      </c>
      <c r="J84" s="278">
        <v>1</v>
      </c>
      <c r="K84" s="279">
        <v>1</v>
      </c>
      <c r="L84" s="280">
        <f t="shared" si="13"/>
        <v>1</v>
      </c>
      <c r="M84" s="281" t="s">
        <v>12</v>
      </c>
      <c r="N84" s="280">
        <f t="shared" si="14"/>
        <v>0</v>
      </c>
      <c r="O84" s="281" t="s">
        <v>12</v>
      </c>
      <c r="P84" s="280">
        <f t="shared" si="15"/>
        <v>0</v>
      </c>
      <c r="Q84" s="281" t="s">
        <v>12</v>
      </c>
      <c r="R84" s="280">
        <f t="shared" si="16"/>
        <v>0</v>
      </c>
      <c r="S84" s="280">
        <f t="shared" si="17"/>
        <v>1</v>
      </c>
      <c r="T84" s="303">
        <f t="shared" si="18"/>
        <v>6790.7056324231626</v>
      </c>
      <c r="U84" s="303">
        <f t="shared" si="19"/>
        <v>806.49528850501474</v>
      </c>
      <c r="V84" s="303">
        <f t="shared" si="20"/>
        <v>5984.2103439181483</v>
      </c>
      <c r="W84" s="306">
        <f t="shared" si="21"/>
        <v>498.68419532651234</v>
      </c>
      <c r="X84" s="303">
        <v>1.0900000000000001</v>
      </c>
      <c r="Y84" s="334">
        <v>3</v>
      </c>
      <c r="Z84" s="303">
        <v>0</v>
      </c>
      <c r="AA84" s="334">
        <v>0</v>
      </c>
      <c r="AB84" s="303">
        <v>42.5</v>
      </c>
      <c r="AC84" s="335">
        <f t="shared" si="22"/>
        <v>0.5</v>
      </c>
      <c r="AD84" s="303">
        <v>0</v>
      </c>
      <c r="AE84" s="303">
        <v>0</v>
      </c>
      <c r="AF84" s="303">
        <v>0</v>
      </c>
      <c r="AG84" s="334">
        <v>0</v>
      </c>
      <c r="AH84" s="334">
        <v>3</v>
      </c>
      <c r="AI84" s="334">
        <v>243.12</v>
      </c>
      <c r="AJ84" s="369">
        <f t="shared" si="23"/>
        <v>286.71000000000004</v>
      </c>
    </row>
    <row r="85" spans="1:36" s="282" customFormat="1" ht="18" hidden="1" customHeight="1" x14ac:dyDescent="0.2">
      <c r="A85" s="310" t="s">
        <v>414</v>
      </c>
      <c r="B85" s="276" t="s">
        <v>422</v>
      </c>
      <c r="C85" s="273" t="s">
        <v>297</v>
      </c>
      <c r="D85" s="276" t="s">
        <v>298</v>
      </c>
      <c r="E85" s="275">
        <v>4</v>
      </c>
      <c r="F85" s="284" t="s">
        <v>789</v>
      </c>
      <c r="G85" s="276" t="s">
        <v>241</v>
      </c>
      <c r="H85" s="276" t="s">
        <v>416</v>
      </c>
      <c r="I85" s="283" t="s">
        <v>829</v>
      </c>
      <c r="J85" s="278">
        <v>2</v>
      </c>
      <c r="K85" s="279">
        <v>0.2</v>
      </c>
      <c r="L85" s="280">
        <f t="shared" si="13"/>
        <v>0.4</v>
      </c>
      <c r="M85" s="281" t="s">
        <v>12</v>
      </c>
      <c r="N85" s="280">
        <f t="shared" si="14"/>
        <v>0</v>
      </c>
      <c r="O85" s="281" t="s">
        <v>12</v>
      </c>
      <c r="P85" s="280">
        <f t="shared" si="15"/>
        <v>0</v>
      </c>
      <c r="Q85" s="281" t="s">
        <v>12</v>
      </c>
      <c r="R85" s="280">
        <f t="shared" si="16"/>
        <v>0</v>
      </c>
      <c r="S85" s="280">
        <f t="shared" si="17"/>
        <v>0.4</v>
      </c>
      <c r="T85" s="303">
        <f t="shared" si="18"/>
        <v>2716.2822529692653</v>
      </c>
      <c r="U85" s="303">
        <f t="shared" si="19"/>
        <v>322.59811540200593</v>
      </c>
      <c r="V85" s="303">
        <f t="shared" si="20"/>
        <v>2393.6841375672593</v>
      </c>
      <c r="W85" s="306">
        <f t="shared" si="21"/>
        <v>199.47367813060495</v>
      </c>
      <c r="X85" s="303">
        <v>2150.36</v>
      </c>
      <c r="Y85" s="334">
        <v>6142</v>
      </c>
      <c r="Z85" s="303">
        <v>0</v>
      </c>
      <c r="AA85" s="334">
        <v>0</v>
      </c>
      <c r="AB85" s="303">
        <v>21.25</v>
      </c>
      <c r="AC85" s="335">
        <f t="shared" si="22"/>
        <v>0.25</v>
      </c>
      <c r="AD85" s="303">
        <v>8.8800000000000008</v>
      </c>
      <c r="AE85" s="303">
        <v>0</v>
      </c>
      <c r="AF85" s="303">
        <v>0</v>
      </c>
      <c r="AG85" s="334">
        <v>0</v>
      </c>
      <c r="AH85" s="334">
        <v>6142</v>
      </c>
      <c r="AI85" s="334">
        <v>694.68</v>
      </c>
      <c r="AJ85" s="369">
        <f t="shared" si="23"/>
        <v>2875.17</v>
      </c>
    </row>
    <row r="86" spans="1:36" s="282" customFormat="1" ht="18" hidden="1" customHeight="1" x14ac:dyDescent="0.2">
      <c r="A86" s="310" t="s">
        <v>418</v>
      </c>
      <c r="B86" s="346" t="s">
        <v>422</v>
      </c>
      <c r="C86" s="273" t="s">
        <v>297</v>
      </c>
      <c r="D86" s="276" t="s">
        <v>298</v>
      </c>
      <c r="E86" s="275">
        <v>4</v>
      </c>
      <c r="F86" s="284" t="s">
        <v>789</v>
      </c>
      <c r="G86" s="276" t="s">
        <v>241</v>
      </c>
      <c r="H86" s="276" t="s">
        <v>420</v>
      </c>
      <c r="I86" s="276">
        <v>406800</v>
      </c>
      <c r="J86" s="278">
        <v>2</v>
      </c>
      <c r="K86" s="279">
        <v>0.6</v>
      </c>
      <c r="L86" s="280">
        <f t="shared" si="13"/>
        <v>1.2</v>
      </c>
      <c r="M86" s="281" t="s">
        <v>12</v>
      </c>
      <c r="N86" s="280">
        <f t="shared" si="14"/>
        <v>0</v>
      </c>
      <c r="O86" s="281" t="s">
        <v>12</v>
      </c>
      <c r="P86" s="280">
        <f t="shared" si="15"/>
        <v>0</v>
      </c>
      <c r="Q86" s="281" t="s">
        <v>12</v>
      </c>
      <c r="R86" s="280">
        <f t="shared" si="16"/>
        <v>0</v>
      </c>
      <c r="S86" s="280">
        <f t="shared" si="17"/>
        <v>1.2</v>
      </c>
      <c r="T86" s="303">
        <f t="shared" si="18"/>
        <v>8148.8467589077945</v>
      </c>
      <c r="U86" s="303">
        <f t="shared" si="19"/>
        <v>967.79434620601762</v>
      </c>
      <c r="V86" s="303">
        <f t="shared" si="20"/>
        <v>7181.052412701777</v>
      </c>
      <c r="W86" s="306">
        <f t="shared" si="21"/>
        <v>598.42103439181471</v>
      </c>
      <c r="X86" s="303">
        <v>6326.54</v>
      </c>
      <c r="Y86" s="334">
        <v>15525</v>
      </c>
      <c r="Z86" s="303">
        <v>40</v>
      </c>
      <c r="AA86" s="334">
        <v>8</v>
      </c>
      <c r="AB86" s="303">
        <v>0</v>
      </c>
      <c r="AC86" s="335">
        <f t="shared" si="22"/>
        <v>0</v>
      </c>
      <c r="AD86" s="303">
        <v>0</v>
      </c>
      <c r="AE86" s="303">
        <v>0</v>
      </c>
      <c r="AF86" s="303">
        <v>0</v>
      </c>
      <c r="AG86" s="334">
        <v>0</v>
      </c>
      <c r="AH86" s="334">
        <v>15533</v>
      </c>
      <c r="AI86" s="334">
        <v>3716.52</v>
      </c>
      <c r="AJ86" s="369">
        <f t="shared" si="23"/>
        <v>10083.06</v>
      </c>
    </row>
    <row r="87" spans="1:36" s="282" customFormat="1" ht="18" hidden="1" customHeight="1" x14ac:dyDescent="0.2">
      <c r="A87" s="309" t="s">
        <v>421</v>
      </c>
      <c r="B87" s="276" t="s">
        <v>422</v>
      </c>
      <c r="C87" s="273" t="s">
        <v>297</v>
      </c>
      <c r="D87" s="276" t="s">
        <v>298</v>
      </c>
      <c r="E87" s="275">
        <v>4</v>
      </c>
      <c r="F87" s="284" t="s">
        <v>789</v>
      </c>
      <c r="G87" s="276" t="s">
        <v>797</v>
      </c>
      <c r="H87" s="276" t="s">
        <v>423</v>
      </c>
      <c r="I87" s="283">
        <v>404415</v>
      </c>
      <c r="J87" s="278">
        <v>2</v>
      </c>
      <c r="K87" s="279">
        <v>0.2</v>
      </c>
      <c r="L87" s="280">
        <f t="shared" si="13"/>
        <v>0.4</v>
      </c>
      <c r="M87" s="281" t="s">
        <v>12</v>
      </c>
      <c r="N87" s="280">
        <f t="shared" si="14"/>
        <v>0</v>
      </c>
      <c r="O87" s="281" t="s">
        <v>12</v>
      </c>
      <c r="P87" s="280">
        <f t="shared" si="15"/>
        <v>0</v>
      </c>
      <c r="Q87" s="281" t="s">
        <v>12</v>
      </c>
      <c r="R87" s="280">
        <f t="shared" si="16"/>
        <v>0</v>
      </c>
      <c r="S87" s="280">
        <f t="shared" si="17"/>
        <v>0.4</v>
      </c>
      <c r="T87" s="303">
        <f t="shared" si="18"/>
        <v>2716.2822529692653</v>
      </c>
      <c r="U87" s="303">
        <f t="shared" si="19"/>
        <v>322.59811540200593</v>
      </c>
      <c r="V87" s="303">
        <f t="shared" si="20"/>
        <v>2393.6841375672593</v>
      </c>
      <c r="W87" s="306">
        <f t="shared" si="21"/>
        <v>199.47367813060495</v>
      </c>
      <c r="X87" s="303">
        <v>5533.92</v>
      </c>
      <c r="Y87" s="334">
        <v>15244</v>
      </c>
      <c r="Z87" s="303">
        <v>2.62</v>
      </c>
      <c r="AA87" s="334">
        <v>1</v>
      </c>
      <c r="AB87" s="303">
        <v>0</v>
      </c>
      <c r="AC87" s="335">
        <f t="shared" si="22"/>
        <v>0</v>
      </c>
      <c r="AD87" s="303">
        <v>0</v>
      </c>
      <c r="AE87" s="303">
        <v>0</v>
      </c>
      <c r="AF87" s="303">
        <v>0</v>
      </c>
      <c r="AG87" s="334">
        <v>0</v>
      </c>
      <c r="AH87" s="334">
        <v>15245</v>
      </c>
      <c r="AI87" s="334">
        <v>5210.04</v>
      </c>
      <c r="AJ87" s="369">
        <f t="shared" si="23"/>
        <v>10746.58</v>
      </c>
    </row>
    <row r="88" spans="1:36" s="282" customFormat="1" ht="18" hidden="1" customHeight="1" x14ac:dyDescent="0.2">
      <c r="A88" s="310" t="s">
        <v>418</v>
      </c>
      <c r="B88" s="346" t="s">
        <v>415</v>
      </c>
      <c r="C88" s="273" t="s">
        <v>297</v>
      </c>
      <c r="D88" s="276" t="s">
        <v>298</v>
      </c>
      <c r="E88" s="275">
        <v>4</v>
      </c>
      <c r="F88" s="284" t="s">
        <v>789</v>
      </c>
      <c r="G88" s="276" t="s">
        <v>241</v>
      </c>
      <c r="H88" s="276" t="s">
        <v>420</v>
      </c>
      <c r="I88" s="276">
        <v>406800</v>
      </c>
      <c r="J88" s="278">
        <v>0</v>
      </c>
      <c r="K88" s="279">
        <v>1</v>
      </c>
      <c r="L88" s="280">
        <f t="shared" si="13"/>
        <v>0</v>
      </c>
      <c r="M88" s="281" t="s">
        <v>12</v>
      </c>
      <c r="N88" s="280">
        <f t="shared" si="14"/>
        <v>0</v>
      </c>
      <c r="O88" s="281" t="s">
        <v>12</v>
      </c>
      <c r="P88" s="280">
        <f t="shared" si="15"/>
        <v>0</v>
      </c>
      <c r="Q88" s="281" t="s">
        <v>1190</v>
      </c>
      <c r="R88" s="280">
        <v>2</v>
      </c>
      <c r="S88" s="280">
        <f t="shared" si="17"/>
        <v>2</v>
      </c>
      <c r="T88" s="303">
        <f t="shared" si="18"/>
        <v>13581.411264846325</v>
      </c>
      <c r="U88" s="303">
        <f t="shared" si="19"/>
        <v>1612.9905770100295</v>
      </c>
      <c r="V88" s="303">
        <f t="shared" si="20"/>
        <v>11968.420687836297</v>
      </c>
      <c r="W88" s="306">
        <f t="shared" si="21"/>
        <v>997.36839065302468</v>
      </c>
      <c r="X88" s="303"/>
      <c r="Y88" s="334"/>
      <c r="Z88" s="303"/>
      <c r="AA88" s="334"/>
      <c r="AB88" s="303">
        <v>0</v>
      </c>
      <c r="AC88" s="335">
        <f t="shared" si="22"/>
        <v>0</v>
      </c>
      <c r="AD88" s="303">
        <v>0</v>
      </c>
      <c r="AE88" s="303">
        <v>0</v>
      </c>
      <c r="AF88" s="303">
        <v>0</v>
      </c>
      <c r="AG88" s="334">
        <v>0</v>
      </c>
      <c r="AH88" s="334"/>
      <c r="AI88" s="334"/>
      <c r="AJ88" s="369">
        <f t="shared" si="23"/>
        <v>0</v>
      </c>
    </row>
    <row r="89" spans="1:36" s="282" customFormat="1" ht="18" hidden="1" customHeight="1" x14ac:dyDescent="0.2">
      <c r="A89" s="310" t="s">
        <v>669</v>
      </c>
      <c r="B89" s="276" t="s">
        <v>419</v>
      </c>
      <c r="C89" s="273" t="s">
        <v>297</v>
      </c>
      <c r="D89" s="276" t="s">
        <v>298</v>
      </c>
      <c r="E89" s="275">
        <v>4</v>
      </c>
      <c r="F89" s="284" t="s">
        <v>789</v>
      </c>
      <c r="G89" s="276" t="s">
        <v>241</v>
      </c>
      <c r="H89" s="276" t="s">
        <v>420</v>
      </c>
      <c r="I89" s="276" t="s">
        <v>809</v>
      </c>
      <c r="J89" s="278">
        <v>0</v>
      </c>
      <c r="K89" s="279">
        <v>1</v>
      </c>
      <c r="L89" s="280">
        <f t="shared" si="13"/>
        <v>0</v>
      </c>
      <c r="M89" s="281" t="s">
        <v>12</v>
      </c>
      <c r="N89" s="280">
        <f t="shared" si="14"/>
        <v>0</v>
      </c>
      <c r="O89" s="281" t="s">
        <v>12</v>
      </c>
      <c r="P89" s="280">
        <f t="shared" si="15"/>
        <v>0</v>
      </c>
      <c r="Q89" s="281" t="s">
        <v>1190</v>
      </c>
      <c r="R89" s="280">
        <v>2</v>
      </c>
      <c r="S89" s="280">
        <f t="shared" si="17"/>
        <v>2</v>
      </c>
      <c r="T89" s="303">
        <f t="shared" si="18"/>
        <v>13581.411264846325</v>
      </c>
      <c r="U89" s="303">
        <f t="shared" si="19"/>
        <v>1612.9905770100295</v>
      </c>
      <c r="V89" s="303">
        <f t="shared" si="20"/>
        <v>11968.420687836297</v>
      </c>
      <c r="W89" s="306">
        <f t="shared" si="21"/>
        <v>997.36839065302468</v>
      </c>
      <c r="X89" s="303">
        <v>0</v>
      </c>
      <c r="Y89" s="334">
        <v>0</v>
      </c>
      <c r="Z89" s="303">
        <v>0</v>
      </c>
      <c r="AA89" s="334">
        <v>0</v>
      </c>
      <c r="AB89" s="303">
        <v>0</v>
      </c>
      <c r="AC89" s="335">
        <f t="shared" si="22"/>
        <v>0</v>
      </c>
      <c r="AD89" s="303">
        <v>0</v>
      </c>
      <c r="AE89" s="303">
        <v>0</v>
      </c>
      <c r="AF89" s="303">
        <v>0</v>
      </c>
      <c r="AG89" s="334">
        <v>0</v>
      </c>
      <c r="AH89" s="334">
        <v>0</v>
      </c>
      <c r="AI89" s="334">
        <v>243.12</v>
      </c>
      <c r="AJ89" s="369">
        <f t="shared" si="23"/>
        <v>243.12</v>
      </c>
    </row>
    <row r="90" spans="1:36" s="282" customFormat="1" ht="18" hidden="1" customHeight="1" x14ac:dyDescent="0.2">
      <c r="A90" s="309" t="s">
        <v>106</v>
      </c>
      <c r="B90" s="276" t="s">
        <v>107</v>
      </c>
      <c r="C90" s="273" t="s">
        <v>297</v>
      </c>
      <c r="D90" s="276" t="s">
        <v>671</v>
      </c>
      <c r="E90" s="275">
        <v>4</v>
      </c>
      <c r="F90" s="276" t="s">
        <v>66</v>
      </c>
      <c r="G90" s="276" t="s">
        <v>641</v>
      </c>
      <c r="H90" s="276" t="s">
        <v>108</v>
      </c>
      <c r="I90" s="276" t="s">
        <v>109</v>
      </c>
      <c r="J90" s="278">
        <v>1</v>
      </c>
      <c r="K90" s="279">
        <v>1</v>
      </c>
      <c r="L90" s="280">
        <f t="shared" si="13"/>
        <v>1</v>
      </c>
      <c r="M90" s="281" t="s">
        <v>76</v>
      </c>
      <c r="N90" s="280">
        <f t="shared" si="14"/>
        <v>1</v>
      </c>
      <c r="O90" s="281" t="s">
        <v>12</v>
      </c>
      <c r="P90" s="280">
        <f t="shared" si="15"/>
        <v>0</v>
      </c>
      <c r="Q90" s="281" t="s">
        <v>12</v>
      </c>
      <c r="R90" s="280">
        <f>IF(Q90="Y",L90,0)</f>
        <v>0</v>
      </c>
      <c r="S90" s="280">
        <f t="shared" si="17"/>
        <v>2</v>
      </c>
      <c r="T90" s="303">
        <f t="shared" si="18"/>
        <v>13581.411264846325</v>
      </c>
      <c r="U90" s="303">
        <f t="shared" si="19"/>
        <v>1612.9905770100295</v>
      </c>
      <c r="V90" s="303">
        <f t="shared" si="20"/>
        <v>11968.420687836297</v>
      </c>
      <c r="W90" s="306">
        <f t="shared" si="21"/>
        <v>997.36839065302468</v>
      </c>
      <c r="X90" s="303">
        <v>9182.7800000000007</v>
      </c>
      <c r="Y90" s="334">
        <v>15015</v>
      </c>
      <c r="Z90" s="303">
        <v>10.19</v>
      </c>
      <c r="AA90" s="334">
        <v>2</v>
      </c>
      <c r="AB90" s="303">
        <v>0</v>
      </c>
      <c r="AC90" s="335">
        <f t="shared" si="22"/>
        <v>0</v>
      </c>
      <c r="AD90" s="303">
        <v>54.16</v>
      </c>
      <c r="AE90" s="303">
        <v>0</v>
      </c>
      <c r="AF90" s="303">
        <v>0</v>
      </c>
      <c r="AG90" s="334">
        <v>0</v>
      </c>
      <c r="AH90" s="334">
        <v>15017</v>
      </c>
      <c r="AI90" s="334">
        <v>3473.4</v>
      </c>
      <c r="AJ90" s="369">
        <f t="shared" si="23"/>
        <v>12720.53</v>
      </c>
    </row>
    <row r="91" spans="1:36" s="282" customFormat="1" ht="18" hidden="1" customHeight="1" x14ac:dyDescent="0.2">
      <c r="A91" s="309" t="s">
        <v>384</v>
      </c>
      <c r="B91" s="276" t="s">
        <v>296</v>
      </c>
      <c r="C91" s="273" t="s">
        <v>297</v>
      </c>
      <c r="D91" s="276" t="s">
        <v>672</v>
      </c>
      <c r="E91" s="275">
        <v>4</v>
      </c>
      <c r="F91" s="276" t="s">
        <v>789</v>
      </c>
      <c r="G91" s="284" t="s">
        <v>938</v>
      </c>
      <c r="H91" s="276" t="s">
        <v>385</v>
      </c>
      <c r="I91" s="276" t="s">
        <v>952</v>
      </c>
      <c r="J91" s="278">
        <v>1</v>
      </c>
      <c r="K91" s="279">
        <v>0.5</v>
      </c>
      <c r="L91" s="280">
        <f t="shared" si="13"/>
        <v>0.5</v>
      </c>
      <c r="M91" s="281" t="s">
        <v>12</v>
      </c>
      <c r="N91" s="280">
        <f t="shared" si="14"/>
        <v>0</v>
      </c>
      <c r="O91" s="281" t="s">
        <v>12</v>
      </c>
      <c r="P91" s="280">
        <f t="shared" si="15"/>
        <v>0</v>
      </c>
      <c r="Q91" s="281" t="s">
        <v>12</v>
      </c>
      <c r="R91" s="280">
        <f>IF(Q91="Y",L91,0)</f>
        <v>0</v>
      </c>
      <c r="S91" s="280">
        <f t="shared" si="17"/>
        <v>0.5</v>
      </c>
      <c r="T91" s="303">
        <f t="shared" si="18"/>
        <v>3395.3528162115813</v>
      </c>
      <c r="U91" s="303">
        <f t="shared" si="19"/>
        <v>403.24764425250737</v>
      </c>
      <c r="V91" s="303">
        <f t="shared" si="20"/>
        <v>2992.1051719590741</v>
      </c>
      <c r="W91" s="306">
        <f t="shared" si="21"/>
        <v>249.34209766325617</v>
      </c>
      <c r="X91" s="303">
        <v>35.79</v>
      </c>
      <c r="Y91" s="334">
        <v>67</v>
      </c>
      <c r="Z91" s="303">
        <v>0</v>
      </c>
      <c r="AA91" s="334">
        <v>0</v>
      </c>
      <c r="AB91" s="303">
        <v>0</v>
      </c>
      <c r="AC91" s="335">
        <f t="shared" si="22"/>
        <v>0</v>
      </c>
      <c r="AD91" s="303">
        <v>0</v>
      </c>
      <c r="AE91" s="303">
        <v>0</v>
      </c>
      <c r="AF91" s="303">
        <v>0</v>
      </c>
      <c r="AG91" s="334">
        <v>0</v>
      </c>
      <c r="AH91" s="334">
        <v>67</v>
      </c>
      <c r="AI91" s="334">
        <v>243.12</v>
      </c>
      <c r="AJ91" s="369">
        <f t="shared" si="23"/>
        <v>278.91000000000003</v>
      </c>
    </row>
    <row r="92" spans="1:36" s="282" customFormat="1" ht="18" hidden="1" customHeight="1" x14ac:dyDescent="0.2">
      <c r="A92" s="309" t="s">
        <v>386</v>
      </c>
      <c r="B92" s="276" t="s">
        <v>296</v>
      </c>
      <c r="C92" s="273" t="s">
        <v>297</v>
      </c>
      <c r="D92" s="276" t="s">
        <v>298</v>
      </c>
      <c r="E92" s="275">
        <v>4</v>
      </c>
      <c r="F92" s="284" t="s">
        <v>789</v>
      </c>
      <c r="G92" s="276" t="s">
        <v>797</v>
      </c>
      <c r="H92" s="276" t="s">
        <v>387</v>
      </c>
      <c r="I92" s="276" t="s">
        <v>826</v>
      </c>
      <c r="J92" s="278">
        <v>1</v>
      </c>
      <c r="K92" s="279">
        <v>0.5</v>
      </c>
      <c r="L92" s="280">
        <f t="shared" si="13"/>
        <v>0.5</v>
      </c>
      <c r="M92" s="281" t="s">
        <v>12</v>
      </c>
      <c r="N92" s="280">
        <f t="shared" si="14"/>
        <v>0</v>
      </c>
      <c r="O92" s="281" t="s">
        <v>12</v>
      </c>
      <c r="P92" s="280">
        <f t="shared" si="15"/>
        <v>0</v>
      </c>
      <c r="Q92" s="281" t="s">
        <v>12</v>
      </c>
      <c r="R92" s="280">
        <f>IF(Q92="Y",L92,0)</f>
        <v>0</v>
      </c>
      <c r="S92" s="280">
        <f t="shared" si="17"/>
        <v>0.5</v>
      </c>
      <c r="T92" s="303">
        <f t="shared" si="18"/>
        <v>3395.3528162115813</v>
      </c>
      <c r="U92" s="303">
        <f t="shared" si="19"/>
        <v>403.24764425250737</v>
      </c>
      <c r="V92" s="303">
        <f t="shared" si="20"/>
        <v>2992.1051719590741</v>
      </c>
      <c r="W92" s="306">
        <f t="shared" si="21"/>
        <v>249.34209766325617</v>
      </c>
      <c r="X92" s="303">
        <v>510.72</v>
      </c>
      <c r="Y92" s="334">
        <v>918</v>
      </c>
      <c r="Z92" s="303">
        <v>11.01</v>
      </c>
      <c r="AA92" s="334">
        <v>2</v>
      </c>
      <c r="AB92" s="303">
        <v>0</v>
      </c>
      <c r="AC92" s="335">
        <f t="shared" si="22"/>
        <v>0</v>
      </c>
      <c r="AD92" s="303">
        <v>8.77</v>
      </c>
      <c r="AE92" s="303">
        <v>0</v>
      </c>
      <c r="AF92" s="303">
        <v>12.15</v>
      </c>
      <c r="AG92" s="334">
        <v>450</v>
      </c>
      <c r="AH92" s="334">
        <v>1370</v>
      </c>
      <c r="AI92" s="334">
        <v>347.4</v>
      </c>
      <c r="AJ92" s="369">
        <f t="shared" si="23"/>
        <v>890.05</v>
      </c>
    </row>
    <row r="93" spans="1:36" s="282" customFormat="1" ht="18" hidden="1" customHeight="1" x14ac:dyDescent="0.2">
      <c r="A93" s="310" t="s">
        <v>228</v>
      </c>
      <c r="B93" s="276" t="s">
        <v>229</v>
      </c>
      <c r="C93" s="273" t="s">
        <v>230</v>
      </c>
      <c r="D93" s="276" t="s">
        <v>231</v>
      </c>
      <c r="E93" s="275">
        <v>4</v>
      </c>
      <c r="F93" s="276" t="s">
        <v>200</v>
      </c>
      <c r="G93" s="276" t="s">
        <v>159</v>
      </c>
      <c r="H93" s="276" t="s">
        <v>232</v>
      </c>
      <c r="I93" s="283">
        <v>903200</v>
      </c>
      <c r="J93" s="278">
        <v>1</v>
      </c>
      <c r="K93" s="279">
        <v>1</v>
      </c>
      <c r="L93" s="280">
        <f t="shared" si="13"/>
        <v>1</v>
      </c>
      <c r="M93" s="281" t="s">
        <v>12</v>
      </c>
      <c r="N93" s="280">
        <f t="shared" si="14"/>
        <v>0</v>
      </c>
      <c r="O93" s="281" t="s">
        <v>12</v>
      </c>
      <c r="P93" s="280">
        <f t="shared" si="15"/>
        <v>0</v>
      </c>
      <c r="Q93" s="281" t="s">
        <v>12</v>
      </c>
      <c r="R93" s="280">
        <f>IF(Q93="Y",L93,0)</f>
        <v>0</v>
      </c>
      <c r="S93" s="280">
        <f t="shared" si="17"/>
        <v>1</v>
      </c>
      <c r="T93" s="303">
        <f t="shared" si="18"/>
        <v>6790.7056324231626</v>
      </c>
      <c r="U93" s="303">
        <f t="shared" si="19"/>
        <v>806.49528850501474</v>
      </c>
      <c r="V93" s="303">
        <f t="shared" si="20"/>
        <v>5984.2103439181483</v>
      </c>
      <c r="W93" s="306">
        <f t="shared" si="21"/>
        <v>498.68419532651234</v>
      </c>
      <c r="X93" s="303">
        <v>39546.32</v>
      </c>
      <c r="Y93" s="334">
        <v>102785</v>
      </c>
      <c r="Z93" s="303">
        <v>267.19</v>
      </c>
      <c r="AA93" s="334">
        <v>62</v>
      </c>
      <c r="AB93" s="303">
        <v>0</v>
      </c>
      <c r="AC93" s="335">
        <f t="shared" si="22"/>
        <v>0</v>
      </c>
      <c r="AD93" s="303">
        <v>69.72</v>
      </c>
      <c r="AE93" s="303">
        <v>5609.24</v>
      </c>
      <c r="AF93" s="303">
        <v>0</v>
      </c>
      <c r="AG93" s="334">
        <v>0</v>
      </c>
      <c r="AH93" s="334">
        <v>102847</v>
      </c>
      <c r="AI93" s="334">
        <v>13893.48</v>
      </c>
      <c r="AJ93" s="369">
        <f t="shared" si="23"/>
        <v>59385.95</v>
      </c>
    </row>
    <row r="94" spans="1:36" s="282" customFormat="1" ht="18" hidden="1" customHeight="1" x14ac:dyDescent="0.2">
      <c r="A94" s="310" t="s">
        <v>426</v>
      </c>
      <c r="B94" s="346" t="s">
        <v>427</v>
      </c>
      <c r="C94" s="273" t="s">
        <v>675</v>
      </c>
      <c r="D94" s="276" t="s">
        <v>428</v>
      </c>
      <c r="E94" s="275">
        <v>4</v>
      </c>
      <c r="F94" s="284" t="s">
        <v>789</v>
      </c>
      <c r="G94" s="276" t="s">
        <v>241</v>
      </c>
      <c r="H94" s="276" t="s">
        <v>429</v>
      </c>
      <c r="I94" s="283" t="s">
        <v>831</v>
      </c>
      <c r="J94" s="278">
        <v>2</v>
      </c>
      <c r="K94" s="279">
        <v>1</v>
      </c>
      <c r="L94" s="280">
        <f t="shared" si="13"/>
        <v>2</v>
      </c>
      <c r="M94" s="281" t="s">
        <v>12</v>
      </c>
      <c r="N94" s="280">
        <f t="shared" si="14"/>
        <v>0</v>
      </c>
      <c r="O94" s="281" t="s">
        <v>12</v>
      </c>
      <c r="P94" s="280">
        <f t="shared" si="15"/>
        <v>0</v>
      </c>
      <c r="Q94" s="281" t="s">
        <v>12</v>
      </c>
      <c r="R94" s="280">
        <f>IF(Q94="Y",L94,0)</f>
        <v>0</v>
      </c>
      <c r="S94" s="280">
        <f t="shared" si="17"/>
        <v>2</v>
      </c>
      <c r="T94" s="303">
        <f t="shared" si="18"/>
        <v>13581.411264846325</v>
      </c>
      <c r="U94" s="303">
        <f t="shared" si="19"/>
        <v>1612.9905770100295</v>
      </c>
      <c r="V94" s="303">
        <f t="shared" si="20"/>
        <v>11968.420687836297</v>
      </c>
      <c r="W94" s="306">
        <f t="shared" si="21"/>
        <v>997.36839065302468</v>
      </c>
      <c r="X94" s="303">
        <v>3763.82</v>
      </c>
      <c r="Y94" s="334">
        <v>9810</v>
      </c>
      <c r="Z94" s="303">
        <v>8.11</v>
      </c>
      <c r="AA94" s="334">
        <v>3</v>
      </c>
      <c r="AB94" s="303">
        <v>0</v>
      </c>
      <c r="AC94" s="335">
        <f t="shared" si="22"/>
        <v>0</v>
      </c>
      <c r="AD94" s="303">
        <v>4.96</v>
      </c>
      <c r="AE94" s="303">
        <v>0</v>
      </c>
      <c r="AF94" s="303">
        <v>11.88</v>
      </c>
      <c r="AG94" s="334">
        <v>440</v>
      </c>
      <c r="AH94" s="334">
        <v>10253</v>
      </c>
      <c r="AI94" s="334">
        <v>1979.76</v>
      </c>
      <c r="AJ94" s="369">
        <f t="shared" si="23"/>
        <v>5768.53</v>
      </c>
    </row>
    <row r="95" spans="1:36" s="282" customFormat="1" ht="18" hidden="1" customHeight="1" x14ac:dyDescent="0.2">
      <c r="A95" s="310" t="s">
        <v>426</v>
      </c>
      <c r="B95" s="346" t="s">
        <v>431</v>
      </c>
      <c r="C95" s="273" t="s">
        <v>675</v>
      </c>
      <c r="D95" s="276" t="s">
        <v>428</v>
      </c>
      <c r="E95" s="275">
        <v>4</v>
      </c>
      <c r="F95" s="276" t="s">
        <v>789</v>
      </c>
      <c r="G95" s="276" t="s">
        <v>241</v>
      </c>
      <c r="H95" s="276" t="s">
        <v>429</v>
      </c>
      <c r="I95" s="283" t="s">
        <v>831</v>
      </c>
      <c r="J95" s="278">
        <v>0</v>
      </c>
      <c r="K95" s="279">
        <v>1</v>
      </c>
      <c r="L95" s="280">
        <f t="shared" si="13"/>
        <v>0</v>
      </c>
      <c r="M95" s="281" t="s">
        <v>12</v>
      </c>
      <c r="N95" s="280">
        <f t="shared" si="14"/>
        <v>0</v>
      </c>
      <c r="O95" s="281" t="s">
        <v>12</v>
      </c>
      <c r="P95" s="280">
        <f t="shared" si="15"/>
        <v>0</v>
      </c>
      <c r="Q95" s="281" t="s">
        <v>1190</v>
      </c>
      <c r="R95" s="280">
        <v>2</v>
      </c>
      <c r="S95" s="280">
        <f t="shared" si="17"/>
        <v>2</v>
      </c>
      <c r="T95" s="303">
        <f t="shared" si="18"/>
        <v>13581.411264846325</v>
      </c>
      <c r="U95" s="303">
        <f t="shared" si="19"/>
        <v>1612.9905770100295</v>
      </c>
      <c r="V95" s="303">
        <f t="shared" si="20"/>
        <v>11968.420687836297</v>
      </c>
      <c r="W95" s="306">
        <f t="shared" si="21"/>
        <v>997.36839065302468</v>
      </c>
      <c r="X95" s="303"/>
      <c r="Y95" s="334"/>
      <c r="Z95" s="303"/>
      <c r="AA95" s="334"/>
      <c r="AB95" s="303">
        <v>0</v>
      </c>
      <c r="AC95" s="335">
        <f t="shared" si="22"/>
        <v>0</v>
      </c>
      <c r="AD95" s="303">
        <v>4.96</v>
      </c>
      <c r="AE95" s="303">
        <v>0</v>
      </c>
      <c r="AF95" s="303"/>
      <c r="AG95" s="334"/>
      <c r="AH95" s="334"/>
      <c r="AI95" s="334"/>
      <c r="AJ95" s="369">
        <f t="shared" si="23"/>
        <v>4.96</v>
      </c>
    </row>
    <row r="96" spans="1:36" s="282" customFormat="1" ht="18" hidden="1" customHeight="1" x14ac:dyDescent="0.2">
      <c r="A96" s="310" t="s">
        <v>676</v>
      </c>
      <c r="B96" s="276" t="s">
        <v>432</v>
      </c>
      <c r="C96" s="273" t="s">
        <v>675</v>
      </c>
      <c r="D96" s="276" t="s">
        <v>428</v>
      </c>
      <c r="E96" s="275">
        <v>4</v>
      </c>
      <c r="F96" s="284" t="s">
        <v>789</v>
      </c>
      <c r="G96" s="276" t="s">
        <v>241</v>
      </c>
      <c r="H96" s="276" t="s">
        <v>429</v>
      </c>
      <c r="I96" s="276" t="s">
        <v>810</v>
      </c>
      <c r="J96" s="278">
        <v>0</v>
      </c>
      <c r="K96" s="279">
        <v>1</v>
      </c>
      <c r="L96" s="280">
        <f t="shared" si="13"/>
        <v>0</v>
      </c>
      <c r="M96" s="281" t="s">
        <v>12</v>
      </c>
      <c r="N96" s="280">
        <f t="shared" si="14"/>
        <v>0</v>
      </c>
      <c r="O96" s="281" t="s">
        <v>12</v>
      </c>
      <c r="P96" s="280">
        <f t="shared" si="15"/>
        <v>0</v>
      </c>
      <c r="Q96" s="281" t="s">
        <v>1190</v>
      </c>
      <c r="R96" s="280">
        <v>2</v>
      </c>
      <c r="S96" s="280">
        <f t="shared" si="17"/>
        <v>2</v>
      </c>
      <c r="T96" s="303">
        <f t="shared" si="18"/>
        <v>13581.411264846325</v>
      </c>
      <c r="U96" s="303">
        <f t="shared" si="19"/>
        <v>1612.9905770100295</v>
      </c>
      <c r="V96" s="303">
        <f t="shared" si="20"/>
        <v>11968.420687836297</v>
      </c>
      <c r="W96" s="306">
        <f t="shared" si="21"/>
        <v>997.36839065302468</v>
      </c>
      <c r="X96" s="303">
        <v>0</v>
      </c>
      <c r="Y96" s="334">
        <v>0</v>
      </c>
      <c r="Z96" s="303">
        <v>0</v>
      </c>
      <c r="AA96" s="334">
        <v>0</v>
      </c>
      <c r="AB96" s="303">
        <v>0</v>
      </c>
      <c r="AC96" s="335">
        <f t="shared" si="22"/>
        <v>0</v>
      </c>
      <c r="AD96" s="303">
        <v>0</v>
      </c>
      <c r="AE96" s="303">
        <v>0</v>
      </c>
      <c r="AF96" s="303">
        <v>0</v>
      </c>
      <c r="AG96" s="334">
        <v>0</v>
      </c>
      <c r="AH96" s="334">
        <v>0</v>
      </c>
      <c r="AI96" s="334">
        <v>243.12</v>
      </c>
      <c r="AJ96" s="369">
        <f t="shared" si="23"/>
        <v>243.12</v>
      </c>
    </row>
    <row r="97" spans="1:36" s="282" customFormat="1" ht="18" hidden="1" customHeight="1" x14ac:dyDescent="0.2">
      <c r="A97" s="309" t="s">
        <v>677</v>
      </c>
      <c r="B97" s="272" t="s">
        <v>678</v>
      </c>
      <c r="C97" s="273" t="s">
        <v>679</v>
      </c>
      <c r="D97" s="274" t="s">
        <v>680</v>
      </c>
      <c r="E97" s="275">
        <v>4</v>
      </c>
      <c r="F97" s="276" t="s">
        <v>498</v>
      </c>
      <c r="G97" s="272" t="s">
        <v>599</v>
      </c>
      <c r="H97" s="272" t="s">
        <v>600</v>
      </c>
      <c r="I97" s="272">
        <v>601690</v>
      </c>
      <c r="J97" s="278">
        <v>1</v>
      </c>
      <c r="K97" s="279">
        <v>0.2</v>
      </c>
      <c r="L97" s="280">
        <f t="shared" si="13"/>
        <v>0.2</v>
      </c>
      <c r="M97" s="281" t="s">
        <v>12</v>
      </c>
      <c r="N97" s="280">
        <f t="shared" si="14"/>
        <v>0</v>
      </c>
      <c r="O97" s="281" t="s">
        <v>12</v>
      </c>
      <c r="P97" s="280">
        <f t="shared" si="15"/>
        <v>0</v>
      </c>
      <c r="Q97" s="281" t="s">
        <v>12</v>
      </c>
      <c r="R97" s="280">
        <f t="shared" ref="R97:R102" si="24">IF(Q97="Y",L97,0)</f>
        <v>0</v>
      </c>
      <c r="S97" s="280">
        <f t="shared" si="17"/>
        <v>0.2</v>
      </c>
      <c r="T97" s="303">
        <f t="shared" si="18"/>
        <v>1358.1411264846327</v>
      </c>
      <c r="U97" s="303">
        <f t="shared" si="19"/>
        <v>161.29905770100297</v>
      </c>
      <c r="V97" s="303">
        <f t="shared" si="20"/>
        <v>1196.8420687836297</v>
      </c>
      <c r="W97" s="306">
        <f t="shared" si="21"/>
        <v>99.736839065302476</v>
      </c>
      <c r="X97" s="303">
        <v>0</v>
      </c>
      <c r="Y97" s="334">
        <v>0</v>
      </c>
      <c r="Z97" s="303">
        <v>0</v>
      </c>
      <c r="AA97" s="334">
        <v>0</v>
      </c>
      <c r="AB97" s="303">
        <v>0</v>
      </c>
      <c r="AC97" s="335">
        <f t="shared" si="22"/>
        <v>0</v>
      </c>
      <c r="AD97" s="303">
        <v>0</v>
      </c>
      <c r="AE97" s="303">
        <v>0</v>
      </c>
      <c r="AF97" s="303">
        <v>0</v>
      </c>
      <c r="AG97" s="334">
        <v>0</v>
      </c>
      <c r="AH97" s="334">
        <v>0</v>
      </c>
      <c r="AI97" s="334">
        <v>0</v>
      </c>
      <c r="AJ97" s="369">
        <f t="shared" si="23"/>
        <v>0</v>
      </c>
    </row>
    <row r="98" spans="1:36" s="282" customFormat="1" ht="18" hidden="1" customHeight="1" x14ac:dyDescent="0.2">
      <c r="A98" s="309" t="s">
        <v>681</v>
      </c>
      <c r="B98" s="272" t="s">
        <v>678</v>
      </c>
      <c r="C98" s="273" t="s">
        <v>679</v>
      </c>
      <c r="D98" s="274" t="s">
        <v>682</v>
      </c>
      <c r="E98" s="275">
        <v>4</v>
      </c>
      <c r="F98" s="276" t="s">
        <v>498</v>
      </c>
      <c r="G98" s="272" t="s">
        <v>581</v>
      </c>
      <c r="H98" s="272" t="s">
        <v>683</v>
      </c>
      <c r="I98" s="272">
        <v>601775</v>
      </c>
      <c r="J98" s="278">
        <v>1</v>
      </c>
      <c r="K98" s="279">
        <v>0.2</v>
      </c>
      <c r="L98" s="280">
        <f t="shared" si="13"/>
        <v>0.2</v>
      </c>
      <c r="M98" s="281" t="s">
        <v>12</v>
      </c>
      <c r="N98" s="280">
        <f t="shared" si="14"/>
        <v>0</v>
      </c>
      <c r="O98" s="281" t="s">
        <v>12</v>
      </c>
      <c r="P98" s="280">
        <f t="shared" si="15"/>
        <v>0</v>
      </c>
      <c r="Q98" s="281" t="s">
        <v>12</v>
      </c>
      <c r="R98" s="280">
        <f t="shared" si="24"/>
        <v>0</v>
      </c>
      <c r="S98" s="280">
        <f t="shared" si="17"/>
        <v>0.2</v>
      </c>
      <c r="T98" s="303">
        <f t="shared" si="18"/>
        <v>1358.1411264846327</v>
      </c>
      <c r="U98" s="303">
        <f t="shared" si="19"/>
        <v>161.29905770100297</v>
      </c>
      <c r="V98" s="303">
        <f t="shared" si="20"/>
        <v>1196.8420687836297</v>
      </c>
      <c r="W98" s="306">
        <f t="shared" si="21"/>
        <v>99.736839065302476</v>
      </c>
      <c r="X98" s="303">
        <v>0</v>
      </c>
      <c r="Y98" s="334">
        <v>0</v>
      </c>
      <c r="Z98" s="303">
        <v>0</v>
      </c>
      <c r="AA98" s="334">
        <v>0</v>
      </c>
      <c r="AB98" s="303">
        <v>0</v>
      </c>
      <c r="AC98" s="335">
        <f t="shared" si="22"/>
        <v>0</v>
      </c>
      <c r="AD98" s="303">
        <v>0</v>
      </c>
      <c r="AE98" s="303">
        <v>0</v>
      </c>
      <c r="AF98" s="303">
        <v>0</v>
      </c>
      <c r="AG98" s="334">
        <v>0</v>
      </c>
      <c r="AH98" s="334">
        <v>0</v>
      </c>
      <c r="AI98" s="334">
        <v>0</v>
      </c>
      <c r="AJ98" s="369">
        <f t="shared" si="23"/>
        <v>0</v>
      </c>
    </row>
    <row r="99" spans="1:36" s="282" customFormat="1" ht="18" hidden="1" customHeight="1" x14ac:dyDescent="0.2">
      <c r="A99" s="309" t="s">
        <v>685</v>
      </c>
      <c r="B99" s="272" t="s">
        <v>678</v>
      </c>
      <c r="C99" s="273" t="s">
        <v>679</v>
      </c>
      <c r="D99" s="274" t="s">
        <v>686</v>
      </c>
      <c r="E99" s="275">
        <v>4</v>
      </c>
      <c r="F99" s="276" t="s">
        <v>498</v>
      </c>
      <c r="G99" s="272" t="s">
        <v>581</v>
      </c>
      <c r="H99" s="272" t="s">
        <v>687</v>
      </c>
      <c r="I99" s="272">
        <v>601774</v>
      </c>
      <c r="J99" s="278">
        <v>1</v>
      </c>
      <c r="K99" s="279">
        <v>0.2</v>
      </c>
      <c r="L99" s="280">
        <f t="shared" si="13"/>
        <v>0.2</v>
      </c>
      <c r="M99" s="281" t="s">
        <v>12</v>
      </c>
      <c r="N99" s="280">
        <f t="shared" si="14"/>
        <v>0</v>
      </c>
      <c r="O99" s="281" t="s">
        <v>12</v>
      </c>
      <c r="P99" s="280">
        <f t="shared" si="15"/>
        <v>0</v>
      </c>
      <c r="Q99" s="281" t="s">
        <v>12</v>
      </c>
      <c r="R99" s="280">
        <f t="shared" si="24"/>
        <v>0</v>
      </c>
      <c r="S99" s="280">
        <f t="shared" si="17"/>
        <v>0.2</v>
      </c>
      <c r="T99" s="303">
        <f t="shared" si="18"/>
        <v>1358.1411264846327</v>
      </c>
      <c r="U99" s="303">
        <f t="shared" si="19"/>
        <v>161.29905770100297</v>
      </c>
      <c r="V99" s="303">
        <f t="shared" si="20"/>
        <v>1196.8420687836297</v>
      </c>
      <c r="W99" s="306">
        <f t="shared" ref="W99:W130" si="25">V99/12</f>
        <v>99.736839065302476</v>
      </c>
      <c r="X99" s="303">
        <v>0</v>
      </c>
      <c r="Y99" s="334">
        <v>0</v>
      </c>
      <c r="Z99" s="303">
        <v>0</v>
      </c>
      <c r="AA99" s="334">
        <v>0</v>
      </c>
      <c r="AB99" s="303">
        <v>0</v>
      </c>
      <c r="AC99" s="335">
        <f t="shared" si="22"/>
        <v>0</v>
      </c>
      <c r="AD99" s="303">
        <v>0</v>
      </c>
      <c r="AE99" s="303">
        <v>0</v>
      </c>
      <c r="AF99" s="303">
        <v>0</v>
      </c>
      <c r="AG99" s="334">
        <v>0</v>
      </c>
      <c r="AH99" s="334">
        <v>0</v>
      </c>
      <c r="AI99" s="334">
        <v>0</v>
      </c>
      <c r="AJ99" s="369">
        <f t="shared" si="23"/>
        <v>0</v>
      </c>
    </row>
    <row r="100" spans="1:36" s="282" customFormat="1" ht="18" hidden="1" customHeight="1" x14ac:dyDescent="0.2">
      <c r="A100" s="309" t="s">
        <v>688</v>
      </c>
      <c r="B100" s="272" t="s">
        <v>678</v>
      </c>
      <c r="C100" s="273" t="s">
        <v>679</v>
      </c>
      <c r="D100" s="274" t="s">
        <v>689</v>
      </c>
      <c r="E100" s="275">
        <v>4</v>
      </c>
      <c r="F100" s="276" t="s">
        <v>498</v>
      </c>
      <c r="G100" s="272" t="s">
        <v>581</v>
      </c>
      <c r="H100" s="272" t="s">
        <v>690</v>
      </c>
      <c r="I100" s="272">
        <v>601773</v>
      </c>
      <c r="J100" s="278">
        <v>1</v>
      </c>
      <c r="K100" s="279">
        <v>0.2</v>
      </c>
      <c r="L100" s="280">
        <f t="shared" si="13"/>
        <v>0.2</v>
      </c>
      <c r="M100" s="281" t="s">
        <v>12</v>
      </c>
      <c r="N100" s="280">
        <f t="shared" si="14"/>
        <v>0</v>
      </c>
      <c r="O100" s="281" t="s">
        <v>12</v>
      </c>
      <c r="P100" s="280">
        <f t="shared" si="15"/>
        <v>0</v>
      </c>
      <c r="Q100" s="281" t="s">
        <v>12</v>
      </c>
      <c r="R100" s="280">
        <f t="shared" si="24"/>
        <v>0</v>
      </c>
      <c r="S100" s="280">
        <f t="shared" si="17"/>
        <v>0.2</v>
      </c>
      <c r="T100" s="303">
        <f t="shared" si="18"/>
        <v>1358.1411264846327</v>
      </c>
      <c r="U100" s="303">
        <f t="shared" si="19"/>
        <v>161.29905770100297</v>
      </c>
      <c r="V100" s="303">
        <f t="shared" si="20"/>
        <v>1196.8420687836297</v>
      </c>
      <c r="W100" s="306">
        <f t="shared" si="25"/>
        <v>99.736839065302476</v>
      </c>
      <c r="X100" s="303">
        <v>0</v>
      </c>
      <c r="Y100" s="334">
        <v>0</v>
      </c>
      <c r="Z100" s="303">
        <v>0</v>
      </c>
      <c r="AA100" s="334">
        <v>0</v>
      </c>
      <c r="AB100" s="303">
        <v>0</v>
      </c>
      <c r="AC100" s="335">
        <f t="shared" si="22"/>
        <v>0</v>
      </c>
      <c r="AD100" s="303">
        <v>0</v>
      </c>
      <c r="AE100" s="303">
        <v>0</v>
      </c>
      <c r="AF100" s="303">
        <v>0</v>
      </c>
      <c r="AG100" s="334">
        <v>0</v>
      </c>
      <c r="AH100" s="334">
        <v>0</v>
      </c>
      <c r="AI100" s="334">
        <v>0</v>
      </c>
      <c r="AJ100" s="369">
        <f t="shared" si="23"/>
        <v>0</v>
      </c>
    </row>
    <row r="101" spans="1:36" s="282" customFormat="1" ht="18" hidden="1" customHeight="1" x14ac:dyDescent="0.2">
      <c r="A101" s="309" t="s">
        <v>691</v>
      </c>
      <c r="B101" s="272" t="s">
        <v>678</v>
      </c>
      <c r="C101" s="273" t="s">
        <v>679</v>
      </c>
      <c r="D101" s="274" t="s">
        <v>692</v>
      </c>
      <c r="E101" s="275">
        <v>4</v>
      </c>
      <c r="F101" s="276" t="s">
        <v>498</v>
      </c>
      <c r="G101" s="272" t="s">
        <v>599</v>
      </c>
      <c r="H101" s="272" t="s">
        <v>693</v>
      </c>
      <c r="I101" s="272" t="s">
        <v>919</v>
      </c>
      <c r="J101" s="278">
        <v>1</v>
      </c>
      <c r="K101" s="279">
        <v>0.2</v>
      </c>
      <c r="L101" s="280">
        <f t="shared" si="13"/>
        <v>0.2</v>
      </c>
      <c r="M101" s="281" t="s">
        <v>12</v>
      </c>
      <c r="N101" s="280">
        <f t="shared" si="14"/>
        <v>0</v>
      </c>
      <c r="O101" s="281" t="s">
        <v>12</v>
      </c>
      <c r="P101" s="280">
        <f t="shared" si="15"/>
        <v>0</v>
      </c>
      <c r="Q101" s="281" t="s">
        <v>12</v>
      </c>
      <c r="R101" s="280">
        <f t="shared" si="24"/>
        <v>0</v>
      </c>
      <c r="S101" s="280">
        <f t="shared" si="17"/>
        <v>0.2</v>
      </c>
      <c r="T101" s="303">
        <f t="shared" si="18"/>
        <v>1358.1411264846327</v>
      </c>
      <c r="U101" s="303">
        <f t="shared" si="19"/>
        <v>161.29905770100297</v>
      </c>
      <c r="V101" s="303">
        <f t="shared" si="20"/>
        <v>1196.8420687836297</v>
      </c>
      <c r="W101" s="306">
        <f t="shared" si="25"/>
        <v>99.736839065302476</v>
      </c>
      <c r="X101" s="303">
        <v>0</v>
      </c>
      <c r="Y101" s="334">
        <v>0</v>
      </c>
      <c r="Z101" s="303">
        <v>0</v>
      </c>
      <c r="AA101" s="334">
        <v>0</v>
      </c>
      <c r="AB101" s="303">
        <v>0</v>
      </c>
      <c r="AC101" s="335">
        <f t="shared" si="22"/>
        <v>0</v>
      </c>
      <c r="AD101" s="303">
        <v>0</v>
      </c>
      <c r="AE101" s="303">
        <v>0</v>
      </c>
      <c r="AF101" s="303">
        <v>0</v>
      </c>
      <c r="AG101" s="334">
        <v>0</v>
      </c>
      <c r="AH101" s="334">
        <v>0</v>
      </c>
      <c r="AI101" s="334">
        <v>0</v>
      </c>
      <c r="AJ101" s="369">
        <f t="shared" si="23"/>
        <v>0</v>
      </c>
    </row>
    <row r="102" spans="1:36" s="282" customFormat="1" ht="18" hidden="1" customHeight="1" x14ac:dyDescent="0.2">
      <c r="A102" s="310" t="s">
        <v>452</v>
      </c>
      <c r="B102" s="346" t="s">
        <v>453</v>
      </c>
      <c r="C102" s="273" t="s">
        <v>454</v>
      </c>
      <c r="D102" s="276" t="s">
        <v>455</v>
      </c>
      <c r="E102" s="275">
        <v>4</v>
      </c>
      <c r="F102" s="276" t="s">
        <v>789</v>
      </c>
      <c r="G102" s="276" t="s">
        <v>241</v>
      </c>
      <c r="H102" s="276" t="s">
        <v>456</v>
      </c>
      <c r="I102" s="283" t="s">
        <v>834</v>
      </c>
      <c r="J102" s="278">
        <v>1</v>
      </c>
      <c r="K102" s="279">
        <v>1</v>
      </c>
      <c r="L102" s="280">
        <f t="shared" si="13"/>
        <v>1</v>
      </c>
      <c r="M102" s="281" t="s">
        <v>12</v>
      </c>
      <c r="N102" s="280">
        <f t="shared" si="14"/>
        <v>0</v>
      </c>
      <c r="O102" s="281" t="s">
        <v>12</v>
      </c>
      <c r="P102" s="280">
        <f t="shared" si="15"/>
        <v>0</v>
      </c>
      <c r="Q102" s="281" t="s">
        <v>12</v>
      </c>
      <c r="R102" s="280">
        <f t="shared" si="24"/>
        <v>0</v>
      </c>
      <c r="S102" s="280">
        <f t="shared" si="17"/>
        <v>1</v>
      </c>
      <c r="T102" s="303">
        <f t="shared" si="18"/>
        <v>6790.7056324231626</v>
      </c>
      <c r="U102" s="303">
        <f t="shared" si="19"/>
        <v>806.49528850501474</v>
      </c>
      <c r="V102" s="303">
        <f t="shared" si="20"/>
        <v>5984.2103439181483</v>
      </c>
      <c r="W102" s="306">
        <f t="shared" si="25"/>
        <v>498.68419532651234</v>
      </c>
      <c r="X102" s="303">
        <v>236.33</v>
      </c>
      <c r="Y102" s="334">
        <v>595</v>
      </c>
      <c r="Z102" s="303">
        <v>0</v>
      </c>
      <c r="AA102" s="334">
        <v>0</v>
      </c>
      <c r="AB102" s="303">
        <v>0</v>
      </c>
      <c r="AC102" s="335">
        <f t="shared" si="22"/>
        <v>0</v>
      </c>
      <c r="AD102" s="303">
        <v>0</v>
      </c>
      <c r="AE102" s="303">
        <v>0</v>
      </c>
      <c r="AF102" s="303">
        <v>0</v>
      </c>
      <c r="AG102" s="334">
        <v>0</v>
      </c>
      <c r="AH102" s="334">
        <v>595</v>
      </c>
      <c r="AI102" s="334">
        <v>1180.92</v>
      </c>
      <c r="AJ102" s="369">
        <f t="shared" si="23"/>
        <v>1417.25</v>
      </c>
    </row>
    <row r="103" spans="1:36" s="282" customFormat="1" ht="18" hidden="1" customHeight="1" x14ac:dyDescent="0.2">
      <c r="A103" s="310" t="s">
        <v>452</v>
      </c>
      <c r="B103" s="346" t="s">
        <v>457</v>
      </c>
      <c r="C103" s="273" t="s">
        <v>454</v>
      </c>
      <c r="D103" s="276" t="s">
        <v>455</v>
      </c>
      <c r="E103" s="275">
        <v>4</v>
      </c>
      <c r="F103" s="284" t="s">
        <v>789</v>
      </c>
      <c r="G103" s="276" t="s">
        <v>241</v>
      </c>
      <c r="H103" s="276" t="s">
        <v>456</v>
      </c>
      <c r="I103" s="283" t="s">
        <v>834</v>
      </c>
      <c r="J103" s="278">
        <v>0</v>
      </c>
      <c r="K103" s="279">
        <v>1</v>
      </c>
      <c r="L103" s="280">
        <f t="shared" si="13"/>
        <v>0</v>
      </c>
      <c r="M103" s="281" t="s">
        <v>12</v>
      </c>
      <c r="N103" s="280">
        <f t="shared" si="14"/>
        <v>0</v>
      </c>
      <c r="O103" s="281" t="s">
        <v>12</v>
      </c>
      <c r="P103" s="280">
        <f t="shared" si="15"/>
        <v>0</v>
      </c>
      <c r="Q103" s="281" t="s">
        <v>1190</v>
      </c>
      <c r="R103" s="280">
        <v>1</v>
      </c>
      <c r="S103" s="280">
        <f t="shared" si="17"/>
        <v>1</v>
      </c>
      <c r="T103" s="303">
        <f t="shared" si="18"/>
        <v>6790.7056324231626</v>
      </c>
      <c r="U103" s="303">
        <f t="shared" si="19"/>
        <v>806.49528850501474</v>
      </c>
      <c r="V103" s="303">
        <f t="shared" si="20"/>
        <v>5984.2103439181483</v>
      </c>
      <c r="W103" s="306">
        <f t="shared" si="25"/>
        <v>498.68419532651234</v>
      </c>
      <c r="X103" s="303"/>
      <c r="Y103" s="334"/>
      <c r="Z103" s="303">
        <v>0</v>
      </c>
      <c r="AA103" s="334">
        <v>0</v>
      </c>
      <c r="AB103" s="303">
        <v>0</v>
      </c>
      <c r="AC103" s="335">
        <f t="shared" si="22"/>
        <v>0</v>
      </c>
      <c r="AD103" s="303">
        <v>0</v>
      </c>
      <c r="AE103" s="303">
        <v>0</v>
      </c>
      <c r="AF103" s="303">
        <v>0</v>
      </c>
      <c r="AG103" s="334">
        <v>0</v>
      </c>
      <c r="AH103" s="334"/>
      <c r="AI103" s="334"/>
      <c r="AJ103" s="369">
        <f t="shared" si="23"/>
        <v>0</v>
      </c>
    </row>
    <row r="104" spans="1:36" s="282" customFormat="1" ht="18" hidden="1" customHeight="1" x14ac:dyDescent="0.2">
      <c r="A104" s="310" t="s">
        <v>356</v>
      </c>
      <c r="B104" s="276" t="s">
        <v>357</v>
      </c>
      <c r="C104" s="273" t="s">
        <v>358</v>
      </c>
      <c r="D104" s="276" t="s">
        <v>359</v>
      </c>
      <c r="E104" s="275">
        <v>4</v>
      </c>
      <c r="F104" s="284" t="s">
        <v>789</v>
      </c>
      <c r="G104" s="276" t="s">
        <v>241</v>
      </c>
      <c r="H104" s="276" t="s">
        <v>358</v>
      </c>
      <c r="I104" s="283" t="s">
        <v>822</v>
      </c>
      <c r="J104" s="278">
        <v>1</v>
      </c>
      <c r="K104" s="279">
        <v>0.52</v>
      </c>
      <c r="L104" s="280">
        <f t="shared" si="13"/>
        <v>0.52</v>
      </c>
      <c r="M104" s="281" t="s">
        <v>12</v>
      </c>
      <c r="N104" s="280">
        <f t="shared" si="14"/>
        <v>0</v>
      </c>
      <c r="O104" s="281" t="s">
        <v>12</v>
      </c>
      <c r="P104" s="280">
        <f t="shared" si="15"/>
        <v>0</v>
      </c>
      <c r="Q104" s="281" t="s">
        <v>76</v>
      </c>
      <c r="R104" s="280">
        <f t="shared" ref="R104:R112" si="26">IF(Q104="Y",L104,0)</f>
        <v>0.52</v>
      </c>
      <c r="S104" s="280">
        <f t="shared" si="17"/>
        <v>1.04</v>
      </c>
      <c r="T104" s="303">
        <f t="shared" si="18"/>
        <v>7062.3338577200893</v>
      </c>
      <c r="U104" s="303">
        <f t="shared" si="19"/>
        <v>838.75510004521539</v>
      </c>
      <c r="V104" s="303">
        <f t="shared" si="20"/>
        <v>6223.5787576748735</v>
      </c>
      <c r="W104" s="306">
        <f t="shared" si="25"/>
        <v>518.63156313957279</v>
      </c>
      <c r="X104" s="303">
        <v>17.399999999999999</v>
      </c>
      <c r="Y104" s="334">
        <v>45</v>
      </c>
      <c r="Z104" s="303">
        <v>6.8</v>
      </c>
      <c r="AA104" s="334">
        <v>1</v>
      </c>
      <c r="AB104" s="303">
        <v>0</v>
      </c>
      <c r="AC104" s="335">
        <f t="shared" si="22"/>
        <v>0</v>
      </c>
      <c r="AD104" s="303">
        <v>0</v>
      </c>
      <c r="AE104" s="303">
        <v>0</v>
      </c>
      <c r="AF104" s="303">
        <v>0</v>
      </c>
      <c r="AG104" s="334">
        <v>0</v>
      </c>
      <c r="AH104" s="334">
        <v>46</v>
      </c>
      <c r="AI104" s="334">
        <v>243.12</v>
      </c>
      <c r="AJ104" s="369">
        <f t="shared" si="23"/>
        <v>267.32</v>
      </c>
    </row>
    <row r="105" spans="1:36" s="282" customFormat="1" ht="18" hidden="1" customHeight="1" x14ac:dyDescent="0.2">
      <c r="A105" s="309" t="s">
        <v>100</v>
      </c>
      <c r="B105" s="276" t="s">
        <v>101</v>
      </c>
      <c r="C105" s="273" t="s">
        <v>102</v>
      </c>
      <c r="D105" s="276" t="s">
        <v>103</v>
      </c>
      <c r="E105" s="275">
        <v>1</v>
      </c>
      <c r="F105" s="276" t="s">
        <v>66</v>
      </c>
      <c r="G105" s="276" t="s">
        <v>641</v>
      </c>
      <c r="H105" s="276" t="s">
        <v>699</v>
      </c>
      <c r="I105" s="276" t="s">
        <v>104</v>
      </c>
      <c r="J105" s="278">
        <v>1</v>
      </c>
      <c r="K105" s="279">
        <v>1</v>
      </c>
      <c r="L105" s="280">
        <f t="shared" si="13"/>
        <v>1</v>
      </c>
      <c r="M105" s="281" t="s">
        <v>76</v>
      </c>
      <c r="N105" s="280">
        <f t="shared" si="14"/>
        <v>1</v>
      </c>
      <c r="O105" s="281" t="s">
        <v>12</v>
      </c>
      <c r="P105" s="280">
        <f t="shared" si="15"/>
        <v>0</v>
      </c>
      <c r="Q105" s="281" t="s">
        <v>12</v>
      </c>
      <c r="R105" s="280">
        <f t="shared" si="26"/>
        <v>0</v>
      </c>
      <c r="S105" s="280">
        <f t="shared" si="17"/>
        <v>2</v>
      </c>
      <c r="T105" s="303">
        <f t="shared" si="18"/>
        <v>13581.411264846325</v>
      </c>
      <c r="U105" s="303">
        <f t="shared" si="19"/>
        <v>1612.9905770100295</v>
      </c>
      <c r="V105" s="303">
        <f t="shared" si="20"/>
        <v>11968.420687836297</v>
      </c>
      <c r="W105" s="306">
        <f t="shared" si="25"/>
        <v>997.36839065302468</v>
      </c>
      <c r="X105" s="303">
        <v>16465.169999999998</v>
      </c>
      <c r="Y105" s="334">
        <v>25953</v>
      </c>
      <c r="Z105" s="303">
        <v>14</v>
      </c>
      <c r="AA105" s="334">
        <v>2</v>
      </c>
      <c r="AB105" s="303">
        <v>0</v>
      </c>
      <c r="AC105" s="335">
        <f t="shared" si="22"/>
        <v>0</v>
      </c>
      <c r="AD105" s="303">
        <v>0</v>
      </c>
      <c r="AE105" s="303">
        <v>0</v>
      </c>
      <c r="AF105" s="303">
        <v>0</v>
      </c>
      <c r="AG105" s="334">
        <v>0</v>
      </c>
      <c r="AH105" s="334">
        <v>25955</v>
      </c>
      <c r="AI105" s="334">
        <v>6946.8</v>
      </c>
      <c r="AJ105" s="369">
        <f t="shared" si="23"/>
        <v>23425.969999999998</v>
      </c>
    </row>
    <row r="106" spans="1:36" s="285" customFormat="1" ht="18" hidden="1" customHeight="1" x14ac:dyDescent="0.2">
      <c r="A106" s="310" t="s">
        <v>360</v>
      </c>
      <c r="B106" s="276" t="s">
        <v>361</v>
      </c>
      <c r="C106" s="273" t="s">
        <v>362</v>
      </c>
      <c r="D106" s="276" t="s">
        <v>363</v>
      </c>
      <c r="E106" s="275">
        <v>4</v>
      </c>
      <c r="F106" s="276" t="s">
        <v>789</v>
      </c>
      <c r="G106" s="276" t="s">
        <v>241</v>
      </c>
      <c r="H106" s="276" t="s">
        <v>362</v>
      </c>
      <c r="I106" s="283" t="s">
        <v>823</v>
      </c>
      <c r="J106" s="278">
        <v>1</v>
      </c>
      <c r="K106" s="279">
        <v>0.35</v>
      </c>
      <c r="L106" s="280">
        <f t="shared" si="13"/>
        <v>0.35</v>
      </c>
      <c r="M106" s="281" t="s">
        <v>12</v>
      </c>
      <c r="N106" s="280">
        <f t="shared" si="14"/>
        <v>0</v>
      </c>
      <c r="O106" s="281" t="s">
        <v>12</v>
      </c>
      <c r="P106" s="280">
        <f t="shared" si="15"/>
        <v>0</v>
      </c>
      <c r="Q106" s="281" t="s">
        <v>76</v>
      </c>
      <c r="R106" s="280">
        <f t="shared" si="26"/>
        <v>0.35</v>
      </c>
      <c r="S106" s="280">
        <f t="shared" si="17"/>
        <v>0.7</v>
      </c>
      <c r="T106" s="303">
        <f t="shared" si="18"/>
        <v>4753.4939426962137</v>
      </c>
      <c r="U106" s="303">
        <f t="shared" si="19"/>
        <v>564.54670195351025</v>
      </c>
      <c r="V106" s="303">
        <f t="shared" si="20"/>
        <v>4188.9472407427038</v>
      </c>
      <c r="W106" s="306">
        <f t="shared" si="25"/>
        <v>349.07893672855863</v>
      </c>
      <c r="X106" s="303">
        <v>32.83</v>
      </c>
      <c r="Y106" s="334">
        <v>87</v>
      </c>
      <c r="Z106" s="303">
        <v>3.21</v>
      </c>
      <c r="AA106" s="334">
        <v>1</v>
      </c>
      <c r="AB106" s="303">
        <v>0</v>
      </c>
      <c r="AC106" s="335">
        <f t="shared" si="22"/>
        <v>0</v>
      </c>
      <c r="AD106" s="303">
        <v>0</v>
      </c>
      <c r="AE106" s="303">
        <v>0</v>
      </c>
      <c r="AF106" s="303">
        <v>0</v>
      </c>
      <c r="AG106" s="334">
        <v>0</v>
      </c>
      <c r="AH106" s="334">
        <v>88</v>
      </c>
      <c r="AI106" s="334">
        <v>243.12</v>
      </c>
      <c r="AJ106" s="369">
        <f t="shared" si="23"/>
        <v>279.16000000000003</v>
      </c>
    </row>
    <row r="107" spans="1:36" s="282" customFormat="1" ht="18" hidden="1" customHeight="1" x14ac:dyDescent="0.2">
      <c r="A107" s="310" t="s">
        <v>274</v>
      </c>
      <c r="B107" s="276" t="s">
        <v>275</v>
      </c>
      <c r="C107" s="273" t="s">
        <v>276</v>
      </c>
      <c r="D107" s="276" t="s">
        <v>277</v>
      </c>
      <c r="E107" s="275">
        <v>3</v>
      </c>
      <c r="F107" s="276" t="s">
        <v>789</v>
      </c>
      <c r="G107" s="276"/>
      <c r="H107" s="276" t="s">
        <v>276</v>
      </c>
      <c r="I107" s="284" t="s">
        <v>812</v>
      </c>
      <c r="J107" s="278">
        <v>1</v>
      </c>
      <c r="K107" s="279">
        <v>0.87</v>
      </c>
      <c r="L107" s="280">
        <f t="shared" si="13"/>
        <v>0.87</v>
      </c>
      <c r="M107" s="281" t="s">
        <v>12</v>
      </c>
      <c r="N107" s="280">
        <f t="shared" si="14"/>
        <v>0</v>
      </c>
      <c r="O107" s="281" t="s">
        <v>12</v>
      </c>
      <c r="P107" s="280">
        <f t="shared" si="15"/>
        <v>0</v>
      </c>
      <c r="Q107" s="281" t="s">
        <v>76</v>
      </c>
      <c r="R107" s="280">
        <f t="shared" si="26"/>
        <v>0.87</v>
      </c>
      <c r="S107" s="280">
        <f t="shared" si="17"/>
        <v>1.74</v>
      </c>
      <c r="T107" s="303">
        <f t="shared" si="18"/>
        <v>11815.827800416302</v>
      </c>
      <c r="U107" s="303">
        <f t="shared" si="19"/>
        <v>1403.3018019987258</v>
      </c>
      <c r="V107" s="303">
        <f t="shared" si="20"/>
        <v>10412.525998417575</v>
      </c>
      <c r="W107" s="306">
        <f t="shared" si="25"/>
        <v>867.71049986813125</v>
      </c>
      <c r="X107" s="303">
        <v>0</v>
      </c>
      <c r="Y107" s="334">
        <v>0</v>
      </c>
      <c r="Z107" s="303">
        <v>0</v>
      </c>
      <c r="AA107" s="334">
        <v>0</v>
      </c>
      <c r="AB107" s="303">
        <v>0</v>
      </c>
      <c r="AC107" s="335">
        <f t="shared" si="22"/>
        <v>0</v>
      </c>
      <c r="AD107" s="303">
        <v>0</v>
      </c>
      <c r="AE107" s="303">
        <v>0</v>
      </c>
      <c r="AF107" s="303">
        <v>0</v>
      </c>
      <c r="AG107" s="334">
        <v>0</v>
      </c>
      <c r="AH107" s="334">
        <v>0</v>
      </c>
      <c r="AI107" s="334">
        <v>243.12</v>
      </c>
      <c r="AJ107" s="369">
        <f t="shared" si="23"/>
        <v>243.12</v>
      </c>
    </row>
    <row r="108" spans="1:36" s="282" customFormat="1" ht="18" hidden="1" customHeight="1" x14ac:dyDescent="0.2">
      <c r="A108" s="310" t="s">
        <v>402</v>
      </c>
      <c r="B108" s="276" t="s">
        <v>403</v>
      </c>
      <c r="C108" s="273" t="s">
        <v>404</v>
      </c>
      <c r="D108" s="276" t="s">
        <v>700</v>
      </c>
      <c r="E108" s="275">
        <v>3</v>
      </c>
      <c r="F108" s="276" t="s">
        <v>789</v>
      </c>
      <c r="G108" s="276" t="s">
        <v>241</v>
      </c>
      <c r="H108" s="276" t="s">
        <v>404</v>
      </c>
      <c r="I108" s="276" t="s">
        <v>829</v>
      </c>
      <c r="J108" s="278">
        <v>1</v>
      </c>
      <c r="K108" s="279">
        <v>0.87</v>
      </c>
      <c r="L108" s="280">
        <f t="shared" si="13"/>
        <v>0.87</v>
      </c>
      <c r="M108" s="281" t="s">
        <v>12</v>
      </c>
      <c r="N108" s="280">
        <f t="shared" si="14"/>
        <v>0</v>
      </c>
      <c r="O108" s="281" t="s">
        <v>12</v>
      </c>
      <c r="P108" s="280">
        <f t="shared" si="15"/>
        <v>0</v>
      </c>
      <c r="Q108" s="281" t="s">
        <v>76</v>
      </c>
      <c r="R108" s="280">
        <f t="shared" si="26"/>
        <v>0.87</v>
      </c>
      <c r="S108" s="280">
        <f t="shared" si="17"/>
        <v>1.74</v>
      </c>
      <c r="T108" s="303">
        <f t="shared" si="18"/>
        <v>11815.827800416302</v>
      </c>
      <c r="U108" s="303">
        <f t="shared" si="19"/>
        <v>1403.3018019987258</v>
      </c>
      <c r="V108" s="303">
        <f t="shared" si="20"/>
        <v>10412.525998417575</v>
      </c>
      <c r="W108" s="306">
        <f t="shared" si="25"/>
        <v>867.71049986813125</v>
      </c>
      <c r="X108" s="303">
        <v>0</v>
      </c>
      <c r="Y108" s="334">
        <v>0</v>
      </c>
      <c r="Z108" s="303">
        <v>0</v>
      </c>
      <c r="AA108" s="334">
        <v>0</v>
      </c>
      <c r="AB108" s="303">
        <v>0</v>
      </c>
      <c r="AC108" s="335">
        <f t="shared" si="22"/>
        <v>0</v>
      </c>
      <c r="AD108" s="303">
        <v>0</v>
      </c>
      <c r="AE108" s="303">
        <v>0</v>
      </c>
      <c r="AF108" s="303">
        <v>0</v>
      </c>
      <c r="AG108" s="334">
        <v>0</v>
      </c>
      <c r="AH108" s="334">
        <v>0</v>
      </c>
      <c r="AI108" s="334">
        <v>243.12</v>
      </c>
      <c r="AJ108" s="369">
        <f t="shared" si="23"/>
        <v>243.12</v>
      </c>
    </row>
    <row r="109" spans="1:36" s="282" customFormat="1" ht="18" hidden="1" customHeight="1" x14ac:dyDescent="0.2">
      <c r="A109" s="309" t="s">
        <v>446</v>
      </c>
      <c r="B109" s="276" t="s">
        <v>447</v>
      </c>
      <c r="C109" s="273" t="s">
        <v>701</v>
      </c>
      <c r="D109" s="276" t="s">
        <v>448</v>
      </c>
      <c r="E109" s="275">
        <v>1</v>
      </c>
      <c r="F109" s="284" t="s">
        <v>789</v>
      </c>
      <c r="G109" s="276" t="s">
        <v>797</v>
      </c>
      <c r="H109" s="276" t="s">
        <v>702</v>
      </c>
      <c r="I109" s="283">
        <v>404420</v>
      </c>
      <c r="J109" s="278">
        <v>1</v>
      </c>
      <c r="K109" s="279">
        <v>1</v>
      </c>
      <c r="L109" s="280">
        <f t="shared" si="13"/>
        <v>1</v>
      </c>
      <c r="M109" s="281" t="s">
        <v>12</v>
      </c>
      <c r="N109" s="280">
        <f t="shared" si="14"/>
        <v>0</v>
      </c>
      <c r="O109" s="281" t="s">
        <v>12</v>
      </c>
      <c r="P109" s="280">
        <f t="shared" si="15"/>
        <v>0</v>
      </c>
      <c r="Q109" s="281" t="s">
        <v>12</v>
      </c>
      <c r="R109" s="280">
        <f t="shared" si="26"/>
        <v>0</v>
      </c>
      <c r="S109" s="280">
        <f t="shared" si="17"/>
        <v>1</v>
      </c>
      <c r="T109" s="303">
        <f t="shared" si="18"/>
        <v>6790.7056324231626</v>
      </c>
      <c r="U109" s="303">
        <f t="shared" si="19"/>
        <v>806.49528850501474</v>
      </c>
      <c r="V109" s="303">
        <f t="shared" si="20"/>
        <v>5984.2103439181483</v>
      </c>
      <c r="W109" s="306">
        <f t="shared" si="25"/>
        <v>498.68419532651234</v>
      </c>
      <c r="X109" s="303">
        <v>8180.02</v>
      </c>
      <c r="Y109" s="334">
        <v>16213</v>
      </c>
      <c r="Z109" s="303">
        <v>0</v>
      </c>
      <c r="AA109" s="334">
        <v>0</v>
      </c>
      <c r="AB109" s="303">
        <v>0</v>
      </c>
      <c r="AC109" s="335">
        <f t="shared" si="22"/>
        <v>0</v>
      </c>
      <c r="AD109" s="303">
        <v>0</v>
      </c>
      <c r="AE109" s="303">
        <v>0</v>
      </c>
      <c r="AF109" s="303">
        <v>241.26</v>
      </c>
      <c r="AG109" s="334">
        <v>8935</v>
      </c>
      <c r="AH109" s="334">
        <v>25148</v>
      </c>
      <c r="AI109" s="334">
        <v>6946.8</v>
      </c>
      <c r="AJ109" s="369">
        <f t="shared" si="23"/>
        <v>15368.080000000002</v>
      </c>
    </row>
    <row r="110" spans="1:36" s="282" customFormat="1" ht="18" hidden="1" customHeight="1" x14ac:dyDescent="0.2">
      <c r="A110" s="310" t="s">
        <v>278</v>
      </c>
      <c r="B110" s="346" t="s">
        <v>279</v>
      </c>
      <c r="C110" s="287" t="s">
        <v>280</v>
      </c>
      <c r="D110" s="276" t="s">
        <v>281</v>
      </c>
      <c r="E110" s="275">
        <v>3</v>
      </c>
      <c r="F110" s="284" t="s">
        <v>789</v>
      </c>
      <c r="G110" s="276" t="s">
        <v>241</v>
      </c>
      <c r="H110" s="276" t="s">
        <v>282</v>
      </c>
      <c r="I110" s="276" t="s">
        <v>813</v>
      </c>
      <c r="J110" s="278">
        <v>2</v>
      </c>
      <c r="K110" s="279">
        <v>0.34</v>
      </c>
      <c r="L110" s="280">
        <f t="shared" si="13"/>
        <v>0.68</v>
      </c>
      <c r="M110" s="281" t="s">
        <v>12</v>
      </c>
      <c r="N110" s="280">
        <f t="shared" si="14"/>
        <v>0</v>
      </c>
      <c r="O110" s="281" t="s">
        <v>12</v>
      </c>
      <c r="P110" s="280">
        <f t="shared" si="15"/>
        <v>0</v>
      </c>
      <c r="Q110" s="281" t="s">
        <v>12</v>
      </c>
      <c r="R110" s="280">
        <f t="shared" si="26"/>
        <v>0</v>
      </c>
      <c r="S110" s="280">
        <f t="shared" si="17"/>
        <v>0.68</v>
      </c>
      <c r="T110" s="303">
        <f t="shared" si="18"/>
        <v>4617.6798300477512</v>
      </c>
      <c r="U110" s="303">
        <f t="shared" si="19"/>
        <v>548.41679618341004</v>
      </c>
      <c r="V110" s="303">
        <f t="shared" si="20"/>
        <v>4069.2630338643412</v>
      </c>
      <c r="W110" s="306">
        <f t="shared" si="25"/>
        <v>339.10525282202843</v>
      </c>
      <c r="X110" s="303">
        <v>3150.88</v>
      </c>
      <c r="Y110" s="334">
        <v>8101</v>
      </c>
      <c r="Z110" s="303">
        <v>12.64</v>
      </c>
      <c r="AA110" s="334">
        <v>3</v>
      </c>
      <c r="AB110" s="303">
        <v>0</v>
      </c>
      <c r="AC110" s="335">
        <f t="shared" si="22"/>
        <v>0</v>
      </c>
      <c r="AD110" s="303">
        <v>0</v>
      </c>
      <c r="AE110" s="303">
        <v>0</v>
      </c>
      <c r="AF110" s="303">
        <v>0</v>
      </c>
      <c r="AG110" s="334">
        <v>0</v>
      </c>
      <c r="AH110" s="334">
        <v>8104</v>
      </c>
      <c r="AI110" s="334">
        <v>1979.76</v>
      </c>
      <c r="AJ110" s="369">
        <f t="shared" si="23"/>
        <v>5143.28</v>
      </c>
    </row>
    <row r="111" spans="1:36" s="282" customFormat="1" ht="18" hidden="1" customHeight="1" x14ac:dyDescent="0.2">
      <c r="A111" s="310" t="s">
        <v>424</v>
      </c>
      <c r="B111" s="276" t="s">
        <v>279</v>
      </c>
      <c r="C111" s="273" t="s">
        <v>280</v>
      </c>
      <c r="D111" s="276" t="s">
        <v>281</v>
      </c>
      <c r="E111" s="275">
        <v>3</v>
      </c>
      <c r="F111" s="276" t="s">
        <v>789</v>
      </c>
      <c r="G111" s="276" t="s">
        <v>241</v>
      </c>
      <c r="H111" s="276" t="s">
        <v>425</v>
      </c>
      <c r="I111" s="276" t="s">
        <v>830</v>
      </c>
      <c r="J111" s="278">
        <v>2</v>
      </c>
      <c r="K111" s="279">
        <v>0.33</v>
      </c>
      <c r="L111" s="280">
        <f t="shared" si="13"/>
        <v>0.66</v>
      </c>
      <c r="M111" s="281" t="s">
        <v>12</v>
      </c>
      <c r="N111" s="280">
        <f t="shared" si="14"/>
        <v>0</v>
      </c>
      <c r="O111" s="281" t="s">
        <v>12</v>
      </c>
      <c r="P111" s="280">
        <f t="shared" si="15"/>
        <v>0</v>
      </c>
      <c r="Q111" s="281" t="s">
        <v>12</v>
      </c>
      <c r="R111" s="280">
        <f t="shared" si="26"/>
        <v>0</v>
      </c>
      <c r="S111" s="280">
        <f t="shared" si="17"/>
        <v>0.66</v>
      </c>
      <c r="T111" s="303">
        <f t="shared" si="18"/>
        <v>4481.8657173992879</v>
      </c>
      <c r="U111" s="303">
        <f t="shared" si="19"/>
        <v>532.28689041330972</v>
      </c>
      <c r="V111" s="303">
        <f t="shared" si="20"/>
        <v>3949.5788269859781</v>
      </c>
      <c r="W111" s="306">
        <f t="shared" si="25"/>
        <v>329.13156891549818</v>
      </c>
      <c r="X111" s="303">
        <v>927.72</v>
      </c>
      <c r="Y111" s="334">
        <v>2715</v>
      </c>
      <c r="Z111" s="303">
        <v>0</v>
      </c>
      <c r="AA111" s="334">
        <v>0</v>
      </c>
      <c r="AB111" s="303">
        <v>0</v>
      </c>
      <c r="AC111" s="335">
        <f t="shared" si="22"/>
        <v>0</v>
      </c>
      <c r="AD111" s="303">
        <v>0</v>
      </c>
      <c r="AE111" s="303">
        <v>0</v>
      </c>
      <c r="AF111" s="303">
        <v>0</v>
      </c>
      <c r="AG111" s="334">
        <v>0</v>
      </c>
      <c r="AH111" s="334">
        <v>2715</v>
      </c>
      <c r="AI111" s="334">
        <v>694.68</v>
      </c>
      <c r="AJ111" s="369">
        <f t="shared" si="23"/>
        <v>1622.4</v>
      </c>
    </row>
    <row r="112" spans="1:36" s="282" customFormat="1" ht="18" hidden="1" customHeight="1" x14ac:dyDescent="0.2">
      <c r="A112" s="310" t="s">
        <v>472</v>
      </c>
      <c r="B112" s="276" t="s">
        <v>279</v>
      </c>
      <c r="C112" s="273" t="s">
        <v>280</v>
      </c>
      <c r="D112" s="276" t="s">
        <v>281</v>
      </c>
      <c r="E112" s="275">
        <v>3</v>
      </c>
      <c r="F112" s="276" t="s">
        <v>789</v>
      </c>
      <c r="G112" s="276" t="s">
        <v>241</v>
      </c>
      <c r="H112" s="276" t="s">
        <v>280</v>
      </c>
      <c r="I112" s="276" t="s">
        <v>813</v>
      </c>
      <c r="J112" s="278">
        <v>2</v>
      </c>
      <c r="K112" s="279">
        <v>0.33</v>
      </c>
      <c r="L112" s="280">
        <f t="shared" si="13"/>
        <v>0.66</v>
      </c>
      <c r="M112" s="281" t="s">
        <v>12</v>
      </c>
      <c r="N112" s="280">
        <f t="shared" si="14"/>
        <v>0</v>
      </c>
      <c r="O112" s="281" t="s">
        <v>12</v>
      </c>
      <c r="P112" s="280">
        <f t="shared" si="15"/>
        <v>0</v>
      </c>
      <c r="Q112" s="281" t="s">
        <v>12</v>
      </c>
      <c r="R112" s="280">
        <f t="shared" si="26"/>
        <v>0</v>
      </c>
      <c r="S112" s="280">
        <f t="shared" si="17"/>
        <v>0.66</v>
      </c>
      <c r="T112" s="303">
        <f t="shared" si="18"/>
        <v>4481.8657173992879</v>
      </c>
      <c r="U112" s="303">
        <f t="shared" si="19"/>
        <v>532.28689041330972</v>
      </c>
      <c r="V112" s="303">
        <f t="shared" si="20"/>
        <v>3949.5788269859781</v>
      </c>
      <c r="W112" s="306">
        <f t="shared" si="25"/>
        <v>329.13156891549818</v>
      </c>
      <c r="X112" s="303">
        <v>0</v>
      </c>
      <c r="Y112" s="334">
        <v>0</v>
      </c>
      <c r="Z112" s="303">
        <v>0</v>
      </c>
      <c r="AA112" s="334">
        <v>0</v>
      </c>
      <c r="AB112" s="303">
        <v>0</v>
      </c>
      <c r="AC112" s="335">
        <f t="shared" si="22"/>
        <v>0</v>
      </c>
      <c r="AD112" s="303">
        <v>0</v>
      </c>
      <c r="AE112" s="303">
        <v>0</v>
      </c>
      <c r="AF112" s="303">
        <v>0</v>
      </c>
      <c r="AG112" s="334">
        <v>0</v>
      </c>
      <c r="AH112" s="334">
        <v>0</v>
      </c>
      <c r="AI112" s="334">
        <v>243.12</v>
      </c>
      <c r="AJ112" s="369">
        <f t="shared" si="23"/>
        <v>243.12</v>
      </c>
    </row>
    <row r="113" spans="1:36" s="282" customFormat="1" ht="18" hidden="1" customHeight="1" x14ac:dyDescent="0.2">
      <c r="A113" s="310" t="s">
        <v>278</v>
      </c>
      <c r="B113" s="346" t="s">
        <v>284</v>
      </c>
      <c r="C113" s="273" t="s">
        <v>280</v>
      </c>
      <c r="D113" s="276" t="s">
        <v>281</v>
      </c>
      <c r="E113" s="275">
        <v>3</v>
      </c>
      <c r="F113" s="276" t="s">
        <v>789</v>
      </c>
      <c r="G113" s="276" t="s">
        <v>241</v>
      </c>
      <c r="H113" s="276" t="s">
        <v>282</v>
      </c>
      <c r="I113" s="276" t="s">
        <v>813</v>
      </c>
      <c r="J113" s="278">
        <v>0</v>
      </c>
      <c r="K113" s="279">
        <v>1</v>
      </c>
      <c r="L113" s="280">
        <f t="shared" si="13"/>
        <v>0</v>
      </c>
      <c r="M113" s="281" t="s">
        <v>12</v>
      </c>
      <c r="N113" s="280">
        <f t="shared" si="14"/>
        <v>0</v>
      </c>
      <c r="O113" s="281" t="s">
        <v>12</v>
      </c>
      <c r="P113" s="280">
        <f t="shared" si="15"/>
        <v>0</v>
      </c>
      <c r="Q113" s="281" t="s">
        <v>1190</v>
      </c>
      <c r="R113" s="280">
        <v>2</v>
      </c>
      <c r="S113" s="280">
        <f t="shared" si="17"/>
        <v>2</v>
      </c>
      <c r="T113" s="303">
        <f t="shared" si="18"/>
        <v>13581.411264846325</v>
      </c>
      <c r="U113" s="303">
        <f t="shared" si="19"/>
        <v>1612.9905770100295</v>
      </c>
      <c r="V113" s="303">
        <f t="shared" si="20"/>
        <v>11968.420687836297</v>
      </c>
      <c r="W113" s="306">
        <f t="shared" si="25"/>
        <v>997.36839065302468</v>
      </c>
      <c r="X113" s="303"/>
      <c r="Y113" s="334"/>
      <c r="Z113" s="303"/>
      <c r="AA113" s="334"/>
      <c r="AB113" s="303">
        <v>0</v>
      </c>
      <c r="AC113" s="335">
        <f t="shared" si="22"/>
        <v>0</v>
      </c>
      <c r="AD113" s="303">
        <v>0</v>
      </c>
      <c r="AE113" s="303">
        <v>0</v>
      </c>
      <c r="AF113" s="303">
        <v>0</v>
      </c>
      <c r="AG113" s="334">
        <v>0</v>
      </c>
      <c r="AH113" s="334"/>
      <c r="AI113" s="334"/>
      <c r="AJ113" s="369">
        <f t="shared" si="23"/>
        <v>0</v>
      </c>
    </row>
    <row r="114" spans="1:36" s="282" customFormat="1" ht="18" hidden="1" customHeight="1" x14ac:dyDescent="0.2">
      <c r="A114" s="310" t="s">
        <v>703</v>
      </c>
      <c r="B114" s="276" t="s">
        <v>285</v>
      </c>
      <c r="C114" s="273" t="s">
        <v>280</v>
      </c>
      <c r="D114" s="276" t="s">
        <v>281</v>
      </c>
      <c r="E114" s="275">
        <v>3</v>
      </c>
      <c r="F114" s="284" t="s">
        <v>789</v>
      </c>
      <c r="G114" s="276" t="s">
        <v>241</v>
      </c>
      <c r="H114" s="276" t="s">
        <v>282</v>
      </c>
      <c r="I114" s="276" t="s">
        <v>806</v>
      </c>
      <c r="J114" s="278">
        <v>0</v>
      </c>
      <c r="K114" s="279">
        <v>1</v>
      </c>
      <c r="L114" s="280">
        <f t="shared" si="13"/>
        <v>0</v>
      </c>
      <c r="M114" s="281" t="s">
        <v>12</v>
      </c>
      <c r="N114" s="280">
        <f t="shared" si="14"/>
        <v>0</v>
      </c>
      <c r="O114" s="281" t="s">
        <v>12</v>
      </c>
      <c r="P114" s="280">
        <f t="shared" si="15"/>
        <v>0</v>
      </c>
      <c r="Q114" s="281" t="s">
        <v>1190</v>
      </c>
      <c r="R114" s="280">
        <v>2</v>
      </c>
      <c r="S114" s="280">
        <f t="shared" si="17"/>
        <v>2</v>
      </c>
      <c r="T114" s="303">
        <f t="shared" si="18"/>
        <v>13581.411264846325</v>
      </c>
      <c r="U114" s="303">
        <f t="shared" si="19"/>
        <v>1612.9905770100295</v>
      </c>
      <c r="V114" s="303">
        <f t="shared" si="20"/>
        <v>11968.420687836297</v>
      </c>
      <c r="W114" s="306">
        <f t="shared" si="25"/>
        <v>997.36839065302468</v>
      </c>
      <c r="X114" s="303">
        <v>3.85</v>
      </c>
      <c r="Y114" s="334">
        <v>2</v>
      </c>
      <c r="Z114" s="303">
        <v>0</v>
      </c>
      <c r="AA114" s="334">
        <v>0</v>
      </c>
      <c r="AB114" s="303">
        <v>0</v>
      </c>
      <c r="AC114" s="335">
        <f t="shared" si="22"/>
        <v>0</v>
      </c>
      <c r="AD114" s="303">
        <v>0</v>
      </c>
      <c r="AE114" s="303">
        <v>0</v>
      </c>
      <c r="AF114" s="303">
        <v>0</v>
      </c>
      <c r="AG114" s="334">
        <v>0</v>
      </c>
      <c r="AH114" s="334">
        <v>2</v>
      </c>
      <c r="AI114" s="334">
        <v>243.12</v>
      </c>
      <c r="AJ114" s="369">
        <f t="shared" si="23"/>
        <v>246.97</v>
      </c>
    </row>
    <row r="115" spans="1:36" s="282" customFormat="1" ht="18" hidden="1" customHeight="1" x14ac:dyDescent="0.2">
      <c r="A115" s="309" t="s">
        <v>163</v>
      </c>
      <c r="B115" s="276" t="s">
        <v>164</v>
      </c>
      <c r="C115" s="273" t="s">
        <v>165</v>
      </c>
      <c r="D115" s="276" t="s">
        <v>166</v>
      </c>
      <c r="E115" s="275">
        <v>3</v>
      </c>
      <c r="F115" s="276" t="s">
        <v>135</v>
      </c>
      <c r="G115" s="276" t="s">
        <v>602</v>
      </c>
      <c r="H115" s="276" t="s">
        <v>705</v>
      </c>
      <c r="I115" s="276">
        <v>503201</v>
      </c>
      <c r="J115" s="278">
        <v>1</v>
      </c>
      <c r="K115" s="279">
        <v>1</v>
      </c>
      <c r="L115" s="280">
        <f t="shared" si="13"/>
        <v>1</v>
      </c>
      <c r="M115" s="281" t="s">
        <v>12</v>
      </c>
      <c r="N115" s="280">
        <f t="shared" si="14"/>
        <v>0</v>
      </c>
      <c r="O115" s="281" t="s">
        <v>12</v>
      </c>
      <c r="P115" s="280">
        <f t="shared" si="15"/>
        <v>0</v>
      </c>
      <c r="Q115" s="281" t="s">
        <v>12</v>
      </c>
      <c r="R115" s="280">
        <f t="shared" ref="R115:R128" si="27">IF(Q115="Y",L115,0)</f>
        <v>0</v>
      </c>
      <c r="S115" s="280">
        <f t="shared" si="17"/>
        <v>1</v>
      </c>
      <c r="T115" s="303">
        <f t="shared" si="18"/>
        <v>6790.7056324231626</v>
      </c>
      <c r="U115" s="303">
        <f t="shared" si="19"/>
        <v>806.49528850501474</v>
      </c>
      <c r="V115" s="303">
        <f t="shared" si="20"/>
        <v>5984.2103439181483</v>
      </c>
      <c r="W115" s="306">
        <f t="shared" si="25"/>
        <v>498.68419532651234</v>
      </c>
      <c r="X115" s="303">
        <v>197.64</v>
      </c>
      <c r="Y115" s="334">
        <v>514</v>
      </c>
      <c r="Z115" s="303">
        <v>52.55</v>
      </c>
      <c r="AA115" s="334">
        <v>7</v>
      </c>
      <c r="AB115" s="303">
        <v>0</v>
      </c>
      <c r="AC115" s="335">
        <f t="shared" si="22"/>
        <v>0</v>
      </c>
      <c r="AD115" s="303">
        <v>15</v>
      </c>
      <c r="AE115" s="303">
        <v>0</v>
      </c>
      <c r="AF115" s="303">
        <v>0</v>
      </c>
      <c r="AG115" s="334">
        <v>0</v>
      </c>
      <c r="AH115" s="334">
        <v>521</v>
      </c>
      <c r="AI115" s="334">
        <v>347.4</v>
      </c>
      <c r="AJ115" s="369">
        <f t="shared" si="23"/>
        <v>612.58999999999992</v>
      </c>
    </row>
    <row r="116" spans="1:36" s="282" customFormat="1" ht="18" hidden="1" customHeight="1" x14ac:dyDescent="0.2">
      <c r="A116" s="309" t="s">
        <v>96</v>
      </c>
      <c r="B116" s="276" t="s">
        <v>97</v>
      </c>
      <c r="C116" s="273" t="s">
        <v>111</v>
      </c>
      <c r="D116" s="276" t="s">
        <v>98</v>
      </c>
      <c r="E116" s="275">
        <v>1</v>
      </c>
      <c r="F116" s="276" t="s">
        <v>66</v>
      </c>
      <c r="G116" s="276" t="s">
        <v>641</v>
      </c>
      <c r="H116" s="276" t="s">
        <v>706</v>
      </c>
      <c r="I116" s="276" t="s">
        <v>99</v>
      </c>
      <c r="J116" s="278">
        <v>1</v>
      </c>
      <c r="K116" s="279">
        <v>0.5</v>
      </c>
      <c r="L116" s="280">
        <f t="shared" si="13"/>
        <v>0.5</v>
      </c>
      <c r="M116" s="281" t="s">
        <v>76</v>
      </c>
      <c r="N116" s="280">
        <f t="shared" si="14"/>
        <v>0.5</v>
      </c>
      <c r="O116" s="281" t="s">
        <v>12</v>
      </c>
      <c r="P116" s="280">
        <f t="shared" si="15"/>
        <v>0</v>
      </c>
      <c r="Q116" s="281" t="s">
        <v>12</v>
      </c>
      <c r="R116" s="280">
        <f t="shared" si="27"/>
        <v>0</v>
      </c>
      <c r="S116" s="280">
        <f t="shared" si="17"/>
        <v>1</v>
      </c>
      <c r="T116" s="303">
        <f t="shared" si="18"/>
        <v>6790.7056324231626</v>
      </c>
      <c r="U116" s="303">
        <f t="shared" si="19"/>
        <v>806.49528850501474</v>
      </c>
      <c r="V116" s="303">
        <f t="shared" si="20"/>
        <v>5984.2103439181483</v>
      </c>
      <c r="W116" s="306">
        <f t="shared" si="25"/>
        <v>498.68419532651234</v>
      </c>
      <c r="X116" s="303">
        <v>369.72</v>
      </c>
      <c r="Y116" s="334">
        <v>894</v>
      </c>
      <c r="Z116" s="303">
        <v>18.75</v>
      </c>
      <c r="AA116" s="334">
        <v>3</v>
      </c>
      <c r="AB116" s="303">
        <v>0</v>
      </c>
      <c r="AC116" s="335">
        <f t="shared" si="22"/>
        <v>0</v>
      </c>
      <c r="AD116" s="303">
        <v>0</v>
      </c>
      <c r="AE116" s="303">
        <v>0</v>
      </c>
      <c r="AF116" s="303">
        <v>0</v>
      </c>
      <c r="AG116" s="334">
        <v>0</v>
      </c>
      <c r="AH116" s="334">
        <v>897</v>
      </c>
      <c r="AI116" s="334">
        <v>347.4</v>
      </c>
      <c r="AJ116" s="369">
        <f t="shared" si="23"/>
        <v>735.87</v>
      </c>
    </row>
    <row r="117" spans="1:36" s="282" customFormat="1" ht="18" hidden="1" customHeight="1" x14ac:dyDescent="0.2">
      <c r="A117" s="309" t="s">
        <v>110</v>
      </c>
      <c r="B117" s="276" t="s">
        <v>97</v>
      </c>
      <c r="C117" s="273" t="s">
        <v>111</v>
      </c>
      <c r="D117" s="276" t="s">
        <v>98</v>
      </c>
      <c r="E117" s="275">
        <v>1</v>
      </c>
      <c r="F117" s="276" t="s">
        <v>66</v>
      </c>
      <c r="G117" s="276" t="s">
        <v>641</v>
      </c>
      <c r="H117" s="276" t="s">
        <v>112</v>
      </c>
      <c r="I117" s="276" t="s">
        <v>113</v>
      </c>
      <c r="J117" s="278">
        <v>1</v>
      </c>
      <c r="K117" s="279">
        <v>0.5</v>
      </c>
      <c r="L117" s="280">
        <f t="shared" si="13"/>
        <v>0.5</v>
      </c>
      <c r="M117" s="281" t="s">
        <v>76</v>
      </c>
      <c r="N117" s="280">
        <f t="shared" si="14"/>
        <v>0.5</v>
      </c>
      <c r="O117" s="281" t="s">
        <v>12</v>
      </c>
      <c r="P117" s="280">
        <f t="shared" si="15"/>
        <v>0</v>
      </c>
      <c r="Q117" s="281" t="s">
        <v>12</v>
      </c>
      <c r="R117" s="280">
        <f t="shared" si="27"/>
        <v>0</v>
      </c>
      <c r="S117" s="280">
        <f t="shared" si="17"/>
        <v>1</v>
      </c>
      <c r="T117" s="303">
        <f t="shared" si="18"/>
        <v>6790.7056324231626</v>
      </c>
      <c r="U117" s="303">
        <f t="shared" si="19"/>
        <v>806.49528850501474</v>
      </c>
      <c r="V117" s="303">
        <f t="shared" si="20"/>
        <v>5984.2103439181483</v>
      </c>
      <c r="W117" s="306">
        <f t="shared" si="25"/>
        <v>498.68419532651234</v>
      </c>
      <c r="X117" s="303">
        <v>7865.87</v>
      </c>
      <c r="Y117" s="334">
        <v>12372</v>
      </c>
      <c r="Z117" s="303">
        <v>42.44</v>
      </c>
      <c r="AA117" s="334">
        <v>8</v>
      </c>
      <c r="AB117" s="303">
        <v>0</v>
      </c>
      <c r="AC117" s="335">
        <f t="shared" si="22"/>
        <v>0</v>
      </c>
      <c r="AD117" s="303">
        <v>0</v>
      </c>
      <c r="AE117" s="303">
        <v>43.38</v>
      </c>
      <c r="AF117" s="303">
        <v>0</v>
      </c>
      <c r="AG117" s="334">
        <v>0</v>
      </c>
      <c r="AH117" s="334">
        <v>12380</v>
      </c>
      <c r="AI117" s="334">
        <v>1736.64</v>
      </c>
      <c r="AJ117" s="369">
        <f t="shared" si="23"/>
        <v>9688.33</v>
      </c>
    </row>
    <row r="118" spans="1:36" s="282" customFormat="1" ht="18" hidden="1" customHeight="1" x14ac:dyDescent="0.2">
      <c r="A118" s="310" t="s">
        <v>220</v>
      </c>
      <c r="B118" s="276" t="s">
        <v>221</v>
      </c>
      <c r="C118" s="273" t="s">
        <v>222</v>
      </c>
      <c r="D118" s="276" t="s">
        <v>223</v>
      </c>
      <c r="E118" s="275">
        <v>1</v>
      </c>
      <c r="F118" s="276" t="s">
        <v>200</v>
      </c>
      <c r="G118" s="276" t="s">
        <v>159</v>
      </c>
      <c r="H118" s="276" t="s">
        <v>224</v>
      </c>
      <c r="I118" s="283">
        <v>908000</v>
      </c>
      <c r="J118" s="278">
        <v>1</v>
      </c>
      <c r="K118" s="279">
        <v>1</v>
      </c>
      <c r="L118" s="280">
        <f t="shared" si="13"/>
        <v>1</v>
      </c>
      <c r="M118" s="281" t="s">
        <v>12</v>
      </c>
      <c r="N118" s="280">
        <f t="shared" si="14"/>
        <v>0</v>
      </c>
      <c r="O118" s="281" t="s">
        <v>12</v>
      </c>
      <c r="P118" s="280">
        <f t="shared" si="15"/>
        <v>0</v>
      </c>
      <c r="Q118" s="281" t="s">
        <v>12</v>
      </c>
      <c r="R118" s="280">
        <f t="shared" si="27"/>
        <v>0</v>
      </c>
      <c r="S118" s="280">
        <f t="shared" si="17"/>
        <v>1</v>
      </c>
      <c r="T118" s="303">
        <f t="shared" si="18"/>
        <v>6790.7056324231626</v>
      </c>
      <c r="U118" s="303">
        <f t="shared" si="19"/>
        <v>806.49528850501474</v>
      </c>
      <c r="V118" s="303">
        <f t="shared" si="20"/>
        <v>5984.2103439181483</v>
      </c>
      <c r="W118" s="306">
        <f t="shared" si="25"/>
        <v>498.68419532651234</v>
      </c>
      <c r="X118" s="303">
        <v>1402.69</v>
      </c>
      <c r="Y118" s="334">
        <v>9453</v>
      </c>
      <c r="Z118" s="303">
        <v>116.33</v>
      </c>
      <c r="AA118" s="334">
        <v>18</v>
      </c>
      <c r="AB118" s="303">
        <v>21.25</v>
      </c>
      <c r="AC118" s="335">
        <f t="shared" si="22"/>
        <v>0.25</v>
      </c>
      <c r="AD118" s="303">
        <v>29.95</v>
      </c>
      <c r="AE118" s="303">
        <v>0</v>
      </c>
      <c r="AF118" s="303">
        <v>0</v>
      </c>
      <c r="AG118" s="334">
        <v>0</v>
      </c>
      <c r="AH118" s="334">
        <v>9471</v>
      </c>
      <c r="AI118" s="334">
        <v>694.68</v>
      </c>
      <c r="AJ118" s="369">
        <f t="shared" si="23"/>
        <v>2264.9</v>
      </c>
    </row>
    <row r="119" spans="1:36" s="282" customFormat="1" ht="18" hidden="1" customHeight="1" x14ac:dyDescent="0.2">
      <c r="A119" s="309" t="s">
        <v>325</v>
      </c>
      <c r="B119" s="276" t="s">
        <v>326</v>
      </c>
      <c r="C119" s="273" t="s">
        <v>327</v>
      </c>
      <c r="D119" s="276" t="s">
        <v>328</v>
      </c>
      <c r="E119" s="275">
        <v>1</v>
      </c>
      <c r="F119" s="276" t="s">
        <v>789</v>
      </c>
      <c r="G119" s="276" t="s">
        <v>797</v>
      </c>
      <c r="H119" s="276" t="s">
        <v>329</v>
      </c>
      <c r="I119" s="276">
        <v>403500</v>
      </c>
      <c r="J119" s="278">
        <v>2</v>
      </c>
      <c r="K119" s="279">
        <v>0.5</v>
      </c>
      <c r="L119" s="280">
        <f t="shared" si="13"/>
        <v>1</v>
      </c>
      <c r="M119" s="281" t="s">
        <v>12</v>
      </c>
      <c r="N119" s="280">
        <f t="shared" si="14"/>
        <v>0</v>
      </c>
      <c r="O119" s="281" t="s">
        <v>12</v>
      </c>
      <c r="P119" s="280">
        <f t="shared" si="15"/>
        <v>0</v>
      </c>
      <c r="Q119" s="281" t="s">
        <v>12</v>
      </c>
      <c r="R119" s="280">
        <f t="shared" si="27"/>
        <v>0</v>
      </c>
      <c r="S119" s="280">
        <f t="shared" si="17"/>
        <v>1</v>
      </c>
      <c r="T119" s="303">
        <f t="shared" si="18"/>
        <v>6790.7056324231626</v>
      </c>
      <c r="U119" s="303">
        <f t="shared" si="19"/>
        <v>806.49528850501474</v>
      </c>
      <c r="V119" s="303">
        <f t="shared" si="20"/>
        <v>5984.2103439181483</v>
      </c>
      <c r="W119" s="306">
        <f t="shared" si="25"/>
        <v>498.68419532651234</v>
      </c>
      <c r="X119" s="303">
        <v>397.35</v>
      </c>
      <c r="Y119" s="334">
        <v>972</v>
      </c>
      <c r="Z119" s="303">
        <v>22.65</v>
      </c>
      <c r="AA119" s="334">
        <v>3</v>
      </c>
      <c r="AB119" s="303">
        <v>0</v>
      </c>
      <c r="AC119" s="335">
        <f t="shared" si="22"/>
        <v>0</v>
      </c>
      <c r="AD119" s="303">
        <v>4.03</v>
      </c>
      <c r="AE119" s="303">
        <v>2.58</v>
      </c>
      <c r="AF119" s="303">
        <v>0</v>
      </c>
      <c r="AG119" s="334">
        <v>0</v>
      </c>
      <c r="AH119" s="334">
        <v>975</v>
      </c>
      <c r="AI119" s="334">
        <v>347.4</v>
      </c>
      <c r="AJ119" s="369">
        <f t="shared" si="23"/>
        <v>774.01</v>
      </c>
    </row>
    <row r="120" spans="1:36" s="282" customFormat="1" ht="18" hidden="1" customHeight="1" x14ac:dyDescent="0.2">
      <c r="A120" s="310" t="s">
        <v>459</v>
      </c>
      <c r="B120" s="276" t="s">
        <v>326</v>
      </c>
      <c r="C120" s="273" t="s">
        <v>327</v>
      </c>
      <c r="D120" s="276" t="s">
        <v>328</v>
      </c>
      <c r="E120" s="275">
        <v>1</v>
      </c>
      <c r="F120" s="276" t="s">
        <v>789</v>
      </c>
      <c r="G120" s="276" t="s">
        <v>241</v>
      </c>
      <c r="H120" s="276" t="s">
        <v>460</v>
      </c>
      <c r="I120" s="283">
        <v>406550</v>
      </c>
      <c r="J120" s="278">
        <v>2</v>
      </c>
      <c r="K120" s="279">
        <v>0.5</v>
      </c>
      <c r="L120" s="280">
        <f t="shared" si="13"/>
        <v>1</v>
      </c>
      <c r="M120" s="281" t="s">
        <v>12</v>
      </c>
      <c r="N120" s="280">
        <f t="shared" si="14"/>
        <v>0</v>
      </c>
      <c r="O120" s="281" t="s">
        <v>12</v>
      </c>
      <c r="P120" s="280">
        <f t="shared" si="15"/>
        <v>0</v>
      </c>
      <c r="Q120" s="281" t="s">
        <v>12</v>
      </c>
      <c r="R120" s="280">
        <f t="shared" si="27"/>
        <v>0</v>
      </c>
      <c r="S120" s="280">
        <f t="shared" si="17"/>
        <v>1</v>
      </c>
      <c r="T120" s="303">
        <f t="shared" si="18"/>
        <v>6790.7056324231626</v>
      </c>
      <c r="U120" s="303">
        <f t="shared" si="19"/>
        <v>806.49528850501474</v>
      </c>
      <c r="V120" s="303">
        <f t="shared" si="20"/>
        <v>5984.2103439181483</v>
      </c>
      <c r="W120" s="306">
        <f t="shared" si="25"/>
        <v>498.68419532651234</v>
      </c>
      <c r="X120" s="303">
        <v>38.119999999999997</v>
      </c>
      <c r="Y120" s="334">
        <v>58</v>
      </c>
      <c r="Z120" s="303">
        <v>0</v>
      </c>
      <c r="AA120" s="334">
        <v>0</v>
      </c>
      <c r="AB120" s="303">
        <v>0</v>
      </c>
      <c r="AC120" s="335">
        <f t="shared" si="22"/>
        <v>0</v>
      </c>
      <c r="AD120" s="303">
        <v>5.47</v>
      </c>
      <c r="AE120" s="303">
        <v>0</v>
      </c>
      <c r="AF120" s="303">
        <v>0</v>
      </c>
      <c r="AG120" s="334">
        <v>0</v>
      </c>
      <c r="AH120" s="334">
        <v>58</v>
      </c>
      <c r="AI120" s="334">
        <v>694.68</v>
      </c>
      <c r="AJ120" s="369">
        <f t="shared" si="23"/>
        <v>738.27</v>
      </c>
    </row>
    <row r="121" spans="1:36" s="282" customFormat="1" ht="18" hidden="1" customHeight="1" x14ac:dyDescent="0.2">
      <c r="A121" s="310" t="s">
        <v>397</v>
      </c>
      <c r="B121" s="276" t="s">
        <v>400</v>
      </c>
      <c r="C121" s="273" t="s">
        <v>327</v>
      </c>
      <c r="D121" s="276" t="s">
        <v>328</v>
      </c>
      <c r="E121" s="275">
        <v>1</v>
      </c>
      <c r="F121" s="284" t="s">
        <v>789</v>
      </c>
      <c r="G121" s="276" t="s">
        <v>241</v>
      </c>
      <c r="H121" s="276" t="s">
        <v>399</v>
      </c>
      <c r="I121" s="276" t="s">
        <v>828</v>
      </c>
      <c r="J121" s="278">
        <v>2</v>
      </c>
      <c r="K121" s="279">
        <v>1</v>
      </c>
      <c r="L121" s="280">
        <f t="shared" si="13"/>
        <v>2</v>
      </c>
      <c r="M121" s="281" t="s">
        <v>12</v>
      </c>
      <c r="N121" s="280">
        <f t="shared" si="14"/>
        <v>0</v>
      </c>
      <c r="O121" s="281" t="s">
        <v>12</v>
      </c>
      <c r="P121" s="280">
        <f t="shared" si="15"/>
        <v>0</v>
      </c>
      <c r="Q121" s="281" t="s">
        <v>12</v>
      </c>
      <c r="R121" s="280">
        <f t="shared" si="27"/>
        <v>0</v>
      </c>
      <c r="S121" s="280">
        <f t="shared" si="17"/>
        <v>2</v>
      </c>
      <c r="T121" s="303">
        <f t="shared" si="18"/>
        <v>13581.411264846325</v>
      </c>
      <c r="U121" s="303">
        <f t="shared" si="19"/>
        <v>1612.9905770100295</v>
      </c>
      <c r="V121" s="303">
        <f t="shared" si="20"/>
        <v>11968.420687836297</v>
      </c>
      <c r="W121" s="306">
        <f t="shared" si="25"/>
        <v>997.36839065302468</v>
      </c>
      <c r="X121" s="303">
        <v>1546.96</v>
      </c>
      <c r="Y121" s="334">
        <v>3944</v>
      </c>
      <c r="Z121" s="303">
        <v>2.83</v>
      </c>
      <c r="AA121" s="334">
        <v>1</v>
      </c>
      <c r="AB121" s="303">
        <v>0</v>
      </c>
      <c r="AC121" s="335">
        <f t="shared" si="22"/>
        <v>0</v>
      </c>
      <c r="AD121" s="303">
        <v>3.6</v>
      </c>
      <c r="AE121" s="303">
        <v>0</v>
      </c>
      <c r="AF121" s="303">
        <v>0</v>
      </c>
      <c r="AG121" s="334">
        <v>0</v>
      </c>
      <c r="AH121" s="334">
        <v>3945</v>
      </c>
      <c r="AI121" s="334">
        <v>694.68</v>
      </c>
      <c r="AJ121" s="369">
        <f t="shared" si="23"/>
        <v>2248.0700000000002</v>
      </c>
    </row>
    <row r="122" spans="1:36" s="282" customFormat="1" ht="18" hidden="1" customHeight="1" x14ac:dyDescent="0.2">
      <c r="A122" s="310" t="s">
        <v>708</v>
      </c>
      <c r="B122" s="276" t="s">
        <v>398</v>
      </c>
      <c r="C122" s="273" t="s">
        <v>327</v>
      </c>
      <c r="D122" s="276" t="s">
        <v>328</v>
      </c>
      <c r="E122" s="275">
        <v>1</v>
      </c>
      <c r="F122" s="276" t="s">
        <v>789</v>
      </c>
      <c r="G122" s="276" t="s">
        <v>241</v>
      </c>
      <c r="H122" s="276" t="s">
        <v>399</v>
      </c>
      <c r="I122" s="276" t="s">
        <v>807</v>
      </c>
      <c r="J122" s="278">
        <v>2</v>
      </c>
      <c r="K122" s="279">
        <v>1</v>
      </c>
      <c r="L122" s="280">
        <f t="shared" si="13"/>
        <v>2</v>
      </c>
      <c r="M122" s="281" t="s">
        <v>12</v>
      </c>
      <c r="N122" s="280">
        <f t="shared" si="14"/>
        <v>0</v>
      </c>
      <c r="O122" s="281" t="s">
        <v>12</v>
      </c>
      <c r="P122" s="280">
        <f t="shared" si="15"/>
        <v>0</v>
      </c>
      <c r="Q122" s="281" t="s">
        <v>12</v>
      </c>
      <c r="R122" s="280">
        <f t="shared" si="27"/>
        <v>0</v>
      </c>
      <c r="S122" s="280">
        <f t="shared" si="17"/>
        <v>2</v>
      </c>
      <c r="T122" s="303">
        <f t="shared" si="18"/>
        <v>13581.411264846325</v>
      </c>
      <c r="U122" s="303">
        <f t="shared" si="19"/>
        <v>1612.9905770100295</v>
      </c>
      <c r="V122" s="303">
        <f t="shared" si="20"/>
        <v>11968.420687836297</v>
      </c>
      <c r="W122" s="306">
        <f t="shared" si="25"/>
        <v>997.36839065302468</v>
      </c>
      <c r="X122" s="303">
        <v>1.87</v>
      </c>
      <c r="Y122" s="334">
        <v>5</v>
      </c>
      <c r="Z122" s="303">
        <v>0</v>
      </c>
      <c r="AA122" s="334">
        <v>0</v>
      </c>
      <c r="AB122" s="303">
        <v>0</v>
      </c>
      <c r="AC122" s="335">
        <f t="shared" si="22"/>
        <v>0</v>
      </c>
      <c r="AD122" s="303">
        <v>0</v>
      </c>
      <c r="AE122" s="303">
        <v>0</v>
      </c>
      <c r="AF122" s="303">
        <v>0</v>
      </c>
      <c r="AG122" s="334">
        <v>0</v>
      </c>
      <c r="AH122" s="334">
        <v>5</v>
      </c>
      <c r="AI122" s="334">
        <v>243.12</v>
      </c>
      <c r="AJ122" s="369">
        <f t="shared" si="23"/>
        <v>244.99</v>
      </c>
    </row>
    <row r="123" spans="1:36" s="282" customFormat="1" ht="18" hidden="1" customHeight="1" x14ac:dyDescent="0.2">
      <c r="A123" s="310" t="s">
        <v>42</v>
      </c>
      <c r="B123" s="276" t="s">
        <v>43</v>
      </c>
      <c r="C123" s="273" t="s">
        <v>44</v>
      </c>
      <c r="D123" s="276" t="s">
        <v>45</v>
      </c>
      <c r="E123" s="275">
        <v>3</v>
      </c>
      <c r="F123" s="276" t="s">
        <v>40</v>
      </c>
      <c r="G123" s="276" t="s">
        <v>46</v>
      </c>
      <c r="H123" s="337" t="s">
        <v>47</v>
      </c>
      <c r="I123" s="337">
        <v>904100</v>
      </c>
      <c r="J123" s="338">
        <v>1</v>
      </c>
      <c r="K123" s="339">
        <v>0.5</v>
      </c>
      <c r="L123" s="340">
        <f t="shared" si="13"/>
        <v>0.5</v>
      </c>
      <c r="M123" s="281" t="s">
        <v>12</v>
      </c>
      <c r="N123" s="280">
        <f t="shared" si="14"/>
        <v>0</v>
      </c>
      <c r="O123" s="281" t="s">
        <v>12</v>
      </c>
      <c r="P123" s="280">
        <f t="shared" si="15"/>
        <v>0</v>
      </c>
      <c r="Q123" s="281" t="s">
        <v>12</v>
      </c>
      <c r="R123" s="280">
        <f t="shared" si="27"/>
        <v>0</v>
      </c>
      <c r="S123" s="280">
        <f t="shared" si="17"/>
        <v>0.5</v>
      </c>
      <c r="T123" s="303">
        <f t="shared" si="18"/>
        <v>3395.3528162115813</v>
      </c>
      <c r="U123" s="303">
        <f t="shared" si="19"/>
        <v>403.24764425250737</v>
      </c>
      <c r="V123" s="303">
        <f t="shared" si="20"/>
        <v>2992.1051719590741</v>
      </c>
      <c r="W123" s="306">
        <f t="shared" si="25"/>
        <v>249.34209766325617</v>
      </c>
      <c r="X123" s="303">
        <v>26.37</v>
      </c>
      <c r="Y123" s="334">
        <v>38</v>
      </c>
      <c r="Z123" s="303">
        <v>0</v>
      </c>
      <c r="AA123" s="334">
        <v>0</v>
      </c>
      <c r="AB123" s="303">
        <v>680</v>
      </c>
      <c r="AC123" s="335">
        <f t="shared" si="22"/>
        <v>8</v>
      </c>
      <c r="AD123" s="303">
        <v>4.2300000000000004</v>
      </c>
      <c r="AE123" s="303">
        <v>0</v>
      </c>
      <c r="AF123" s="303">
        <v>0</v>
      </c>
      <c r="AG123" s="334">
        <v>0</v>
      </c>
      <c r="AH123" s="334">
        <v>38</v>
      </c>
      <c r="AI123" s="334">
        <v>243.12</v>
      </c>
      <c r="AJ123" s="369">
        <f t="shared" si="23"/>
        <v>953.72</v>
      </c>
    </row>
    <row r="124" spans="1:36" s="282" customFormat="1" ht="18" hidden="1" customHeight="1" x14ac:dyDescent="0.2">
      <c r="A124" s="309" t="s">
        <v>210</v>
      </c>
      <c r="B124" s="276" t="s">
        <v>43</v>
      </c>
      <c r="C124" s="273" t="s">
        <v>44</v>
      </c>
      <c r="D124" s="276" t="s">
        <v>45</v>
      </c>
      <c r="E124" s="275">
        <v>3</v>
      </c>
      <c r="F124" s="276" t="s">
        <v>200</v>
      </c>
      <c r="G124" s="276" t="s">
        <v>1185</v>
      </c>
      <c r="H124" s="337" t="s">
        <v>201</v>
      </c>
      <c r="I124" s="337">
        <v>905120</v>
      </c>
      <c r="J124" s="338">
        <v>1</v>
      </c>
      <c r="K124" s="339">
        <v>0.5</v>
      </c>
      <c r="L124" s="340">
        <f t="shared" si="13"/>
        <v>0.5</v>
      </c>
      <c r="M124" s="281" t="s">
        <v>12</v>
      </c>
      <c r="N124" s="280">
        <f t="shared" si="14"/>
        <v>0</v>
      </c>
      <c r="O124" s="281" t="s">
        <v>12</v>
      </c>
      <c r="P124" s="280">
        <f t="shared" si="15"/>
        <v>0</v>
      </c>
      <c r="Q124" s="281" t="s">
        <v>12</v>
      </c>
      <c r="R124" s="280">
        <f t="shared" si="27"/>
        <v>0</v>
      </c>
      <c r="S124" s="280">
        <f t="shared" si="17"/>
        <v>0.5</v>
      </c>
      <c r="T124" s="303">
        <f t="shared" si="18"/>
        <v>3395.3528162115813</v>
      </c>
      <c r="U124" s="303">
        <f t="shared" si="19"/>
        <v>403.24764425250737</v>
      </c>
      <c r="V124" s="303">
        <f t="shared" si="20"/>
        <v>2992.1051719590741</v>
      </c>
      <c r="W124" s="306">
        <f t="shared" si="25"/>
        <v>249.34209766325617</v>
      </c>
      <c r="X124" s="303">
        <v>2481.5300000000002</v>
      </c>
      <c r="Y124" s="334">
        <v>3222</v>
      </c>
      <c r="Z124" s="303">
        <v>14.04</v>
      </c>
      <c r="AA124" s="334">
        <v>3</v>
      </c>
      <c r="AB124" s="303">
        <v>0</v>
      </c>
      <c r="AC124" s="335">
        <f t="shared" si="22"/>
        <v>0</v>
      </c>
      <c r="AD124" s="303">
        <v>20.07</v>
      </c>
      <c r="AE124" s="303">
        <v>0</v>
      </c>
      <c r="AF124" s="303">
        <v>2699.88</v>
      </c>
      <c r="AG124" s="334">
        <v>7903</v>
      </c>
      <c r="AH124" s="334">
        <v>11128</v>
      </c>
      <c r="AI124" s="334">
        <v>694.68</v>
      </c>
      <c r="AJ124" s="369">
        <f t="shared" si="23"/>
        <v>5910.2000000000007</v>
      </c>
    </row>
    <row r="125" spans="1:36" s="282" customFormat="1" ht="18" hidden="1" customHeight="1" x14ac:dyDescent="0.2">
      <c r="A125" s="310" t="s">
        <v>54</v>
      </c>
      <c r="B125" s="276" t="s">
        <v>709</v>
      </c>
      <c r="C125" s="273" t="s">
        <v>44</v>
      </c>
      <c r="D125" s="276" t="s">
        <v>45</v>
      </c>
      <c r="E125" s="275">
        <v>3</v>
      </c>
      <c r="F125" s="284" t="s">
        <v>40</v>
      </c>
      <c r="G125" s="276" t="s">
        <v>710</v>
      </c>
      <c r="H125" s="276" t="s">
        <v>710</v>
      </c>
      <c r="I125" s="276">
        <v>904500</v>
      </c>
      <c r="J125" s="278">
        <v>2</v>
      </c>
      <c r="K125" s="279">
        <v>1</v>
      </c>
      <c r="L125" s="280">
        <f t="shared" si="13"/>
        <v>2</v>
      </c>
      <c r="M125" s="281" t="s">
        <v>12</v>
      </c>
      <c r="N125" s="280">
        <f t="shared" si="14"/>
        <v>0</v>
      </c>
      <c r="O125" s="281" t="s">
        <v>12</v>
      </c>
      <c r="P125" s="280">
        <f t="shared" si="15"/>
        <v>0</v>
      </c>
      <c r="Q125" s="281" t="s">
        <v>12</v>
      </c>
      <c r="R125" s="280">
        <f t="shared" si="27"/>
        <v>0</v>
      </c>
      <c r="S125" s="280">
        <f t="shared" si="17"/>
        <v>2</v>
      </c>
      <c r="T125" s="303">
        <f t="shared" si="18"/>
        <v>13581.411264846325</v>
      </c>
      <c r="U125" s="303">
        <f t="shared" si="19"/>
        <v>1612.9905770100295</v>
      </c>
      <c r="V125" s="303">
        <f t="shared" si="20"/>
        <v>11968.420687836297</v>
      </c>
      <c r="W125" s="306">
        <f t="shared" si="25"/>
        <v>997.36839065302468</v>
      </c>
      <c r="X125" s="303">
        <v>0</v>
      </c>
      <c r="Y125" s="334">
        <v>0</v>
      </c>
      <c r="Z125" s="303">
        <v>0</v>
      </c>
      <c r="AA125" s="334">
        <v>0</v>
      </c>
      <c r="AB125" s="303">
        <v>0</v>
      </c>
      <c r="AC125" s="335">
        <f t="shared" si="22"/>
        <v>0</v>
      </c>
      <c r="AD125" s="303">
        <v>0</v>
      </c>
      <c r="AE125" s="303">
        <v>0</v>
      </c>
      <c r="AF125" s="303">
        <v>0</v>
      </c>
      <c r="AG125" s="334">
        <v>0</v>
      </c>
      <c r="AH125" s="334">
        <v>0</v>
      </c>
      <c r="AI125" s="334">
        <v>0</v>
      </c>
      <c r="AJ125" s="369">
        <f t="shared" si="23"/>
        <v>0</v>
      </c>
    </row>
    <row r="126" spans="1:36" s="282" customFormat="1" ht="18" hidden="1" customHeight="1" x14ac:dyDescent="0.2">
      <c r="A126" s="310" t="s">
        <v>340</v>
      </c>
      <c r="B126" s="276" t="s">
        <v>341</v>
      </c>
      <c r="C126" s="273" t="s">
        <v>342</v>
      </c>
      <c r="D126" s="276" t="s">
        <v>343</v>
      </c>
      <c r="E126" s="275">
        <v>1</v>
      </c>
      <c r="F126" s="276" t="s">
        <v>789</v>
      </c>
      <c r="G126" s="276" t="s">
        <v>241</v>
      </c>
      <c r="H126" s="276" t="s">
        <v>342</v>
      </c>
      <c r="I126" s="283" t="s">
        <v>818</v>
      </c>
      <c r="J126" s="278">
        <v>1</v>
      </c>
      <c r="K126" s="279">
        <v>0.87</v>
      </c>
      <c r="L126" s="280">
        <f t="shared" si="13"/>
        <v>0.87</v>
      </c>
      <c r="M126" s="281" t="s">
        <v>12</v>
      </c>
      <c r="N126" s="280">
        <f t="shared" si="14"/>
        <v>0</v>
      </c>
      <c r="O126" s="281" t="s">
        <v>12</v>
      </c>
      <c r="P126" s="280">
        <f t="shared" si="15"/>
        <v>0</v>
      </c>
      <c r="Q126" s="281" t="s">
        <v>76</v>
      </c>
      <c r="R126" s="280">
        <f t="shared" si="27"/>
        <v>0.87</v>
      </c>
      <c r="S126" s="280">
        <f t="shared" si="17"/>
        <v>1.74</v>
      </c>
      <c r="T126" s="303">
        <f t="shared" si="18"/>
        <v>11815.827800416302</v>
      </c>
      <c r="U126" s="303">
        <f t="shared" si="19"/>
        <v>1403.3018019987258</v>
      </c>
      <c r="V126" s="303">
        <f t="shared" si="20"/>
        <v>10412.525998417575</v>
      </c>
      <c r="W126" s="306">
        <f t="shared" si="25"/>
        <v>867.71049986813125</v>
      </c>
      <c r="X126" s="303">
        <v>9.61</v>
      </c>
      <c r="Y126" s="334">
        <v>9</v>
      </c>
      <c r="Z126" s="303">
        <v>0</v>
      </c>
      <c r="AA126" s="334">
        <v>0</v>
      </c>
      <c r="AB126" s="303">
        <v>0</v>
      </c>
      <c r="AC126" s="335">
        <f t="shared" si="22"/>
        <v>0</v>
      </c>
      <c r="AD126" s="303">
        <v>0</v>
      </c>
      <c r="AE126" s="303">
        <v>0</v>
      </c>
      <c r="AF126" s="303">
        <v>0</v>
      </c>
      <c r="AG126" s="334">
        <v>0</v>
      </c>
      <c r="AH126" s="334">
        <v>9</v>
      </c>
      <c r="AI126" s="334">
        <v>243.12</v>
      </c>
      <c r="AJ126" s="369">
        <f t="shared" si="23"/>
        <v>252.73000000000002</v>
      </c>
    </row>
    <row r="127" spans="1:36" s="282" customFormat="1" ht="18" hidden="1" customHeight="1" x14ac:dyDescent="0.2">
      <c r="A127" s="310" t="s">
        <v>438</v>
      </c>
      <c r="B127" s="346" t="s">
        <v>439</v>
      </c>
      <c r="C127" s="273" t="s">
        <v>440</v>
      </c>
      <c r="D127" s="276" t="s">
        <v>441</v>
      </c>
      <c r="E127" s="275">
        <v>3</v>
      </c>
      <c r="F127" s="284" t="s">
        <v>789</v>
      </c>
      <c r="G127" s="276" t="s">
        <v>241</v>
      </c>
      <c r="H127" s="276" t="s">
        <v>442</v>
      </c>
      <c r="I127" s="283" t="s">
        <v>832</v>
      </c>
      <c r="J127" s="278">
        <v>2</v>
      </c>
      <c r="K127" s="279">
        <v>0.8</v>
      </c>
      <c r="L127" s="280">
        <f t="shared" si="13"/>
        <v>1.6</v>
      </c>
      <c r="M127" s="281" t="s">
        <v>12</v>
      </c>
      <c r="N127" s="280">
        <f t="shared" si="14"/>
        <v>0</v>
      </c>
      <c r="O127" s="281" t="s">
        <v>12</v>
      </c>
      <c r="P127" s="280">
        <f t="shared" si="15"/>
        <v>0</v>
      </c>
      <c r="Q127" s="281" t="s">
        <v>12</v>
      </c>
      <c r="R127" s="280">
        <f t="shared" si="27"/>
        <v>0</v>
      </c>
      <c r="S127" s="280">
        <f t="shared" si="17"/>
        <v>1.6</v>
      </c>
      <c r="T127" s="303">
        <f t="shared" si="18"/>
        <v>10865.129011877061</v>
      </c>
      <c r="U127" s="303">
        <f t="shared" si="19"/>
        <v>1290.3924616080237</v>
      </c>
      <c r="V127" s="303">
        <f t="shared" si="20"/>
        <v>9574.7365502690373</v>
      </c>
      <c r="W127" s="306">
        <f t="shared" si="25"/>
        <v>797.89471252241981</v>
      </c>
      <c r="X127" s="303">
        <v>5994.79</v>
      </c>
      <c r="Y127" s="334">
        <v>15927</v>
      </c>
      <c r="Z127" s="303">
        <v>64.53</v>
      </c>
      <c r="AA127" s="334">
        <v>19</v>
      </c>
      <c r="AB127" s="303">
        <v>0</v>
      </c>
      <c r="AC127" s="335">
        <f t="shared" si="22"/>
        <v>0</v>
      </c>
      <c r="AD127" s="303">
        <v>49.1</v>
      </c>
      <c r="AE127" s="303">
        <v>0</v>
      </c>
      <c r="AF127" s="303">
        <v>0</v>
      </c>
      <c r="AG127" s="334">
        <v>0</v>
      </c>
      <c r="AH127" s="334">
        <v>15946</v>
      </c>
      <c r="AI127" s="334">
        <v>3716.52</v>
      </c>
      <c r="AJ127" s="369">
        <f t="shared" si="23"/>
        <v>9824.94</v>
      </c>
    </row>
    <row r="128" spans="1:36" s="282" customFormat="1" ht="18" hidden="1" customHeight="1" x14ac:dyDescent="0.2">
      <c r="A128" s="310" t="s">
        <v>470</v>
      </c>
      <c r="B128" s="346" t="s">
        <v>439</v>
      </c>
      <c r="C128" s="273" t="s">
        <v>440</v>
      </c>
      <c r="D128" s="276" t="s">
        <v>441</v>
      </c>
      <c r="E128" s="275">
        <v>3</v>
      </c>
      <c r="F128" s="276" t="s">
        <v>789</v>
      </c>
      <c r="G128" s="276" t="s">
        <v>241</v>
      </c>
      <c r="H128" s="276" t="s">
        <v>471</v>
      </c>
      <c r="I128" s="283" t="s">
        <v>813</v>
      </c>
      <c r="J128" s="278">
        <v>2</v>
      </c>
      <c r="K128" s="279">
        <v>0.2</v>
      </c>
      <c r="L128" s="280">
        <f t="shared" si="13"/>
        <v>0.4</v>
      </c>
      <c r="M128" s="281" t="s">
        <v>12</v>
      </c>
      <c r="N128" s="280">
        <f t="shared" si="14"/>
        <v>0</v>
      </c>
      <c r="O128" s="281" t="s">
        <v>12</v>
      </c>
      <c r="P128" s="280">
        <f t="shared" si="15"/>
        <v>0</v>
      </c>
      <c r="Q128" s="281" t="s">
        <v>12</v>
      </c>
      <c r="R128" s="280">
        <f t="shared" si="27"/>
        <v>0</v>
      </c>
      <c r="S128" s="280">
        <f t="shared" si="17"/>
        <v>0.4</v>
      </c>
      <c r="T128" s="303">
        <f t="shared" si="18"/>
        <v>2716.2822529692653</v>
      </c>
      <c r="U128" s="303">
        <f t="shared" si="19"/>
        <v>322.59811540200593</v>
      </c>
      <c r="V128" s="303">
        <f t="shared" si="20"/>
        <v>2393.6841375672593</v>
      </c>
      <c r="W128" s="306">
        <f t="shared" si="25"/>
        <v>199.47367813060495</v>
      </c>
      <c r="X128" s="303">
        <v>1678.11</v>
      </c>
      <c r="Y128" s="334">
        <v>4891</v>
      </c>
      <c r="Z128" s="303">
        <v>0</v>
      </c>
      <c r="AA128" s="334">
        <v>0</v>
      </c>
      <c r="AB128" s="303">
        <v>0</v>
      </c>
      <c r="AC128" s="335">
        <f t="shared" si="22"/>
        <v>0</v>
      </c>
      <c r="AD128" s="303">
        <v>0</v>
      </c>
      <c r="AE128" s="303">
        <v>0</v>
      </c>
      <c r="AF128" s="303">
        <v>0</v>
      </c>
      <c r="AG128" s="334">
        <v>0</v>
      </c>
      <c r="AH128" s="334">
        <v>4891</v>
      </c>
      <c r="AI128" s="334">
        <v>1180.92</v>
      </c>
      <c r="AJ128" s="369">
        <f t="shared" si="23"/>
        <v>2859.0299999999997</v>
      </c>
    </row>
    <row r="129" spans="1:36" s="282" customFormat="1" ht="18" hidden="1" customHeight="1" x14ac:dyDescent="0.2">
      <c r="A129" s="310" t="s">
        <v>438</v>
      </c>
      <c r="B129" s="346" t="s">
        <v>444</v>
      </c>
      <c r="C129" s="273" t="s">
        <v>440</v>
      </c>
      <c r="D129" s="276" t="s">
        <v>441</v>
      </c>
      <c r="E129" s="275">
        <v>3</v>
      </c>
      <c r="F129" s="276" t="s">
        <v>789</v>
      </c>
      <c r="G129" s="276" t="s">
        <v>241</v>
      </c>
      <c r="H129" s="276" t="s">
        <v>442</v>
      </c>
      <c r="I129" s="283" t="s">
        <v>832</v>
      </c>
      <c r="J129" s="278">
        <v>0</v>
      </c>
      <c r="K129" s="279">
        <v>0.8</v>
      </c>
      <c r="L129" s="280">
        <f t="shared" si="13"/>
        <v>0</v>
      </c>
      <c r="M129" s="281" t="s">
        <v>12</v>
      </c>
      <c r="N129" s="280">
        <f t="shared" si="14"/>
        <v>0</v>
      </c>
      <c r="O129" s="281" t="s">
        <v>12</v>
      </c>
      <c r="P129" s="280">
        <f t="shared" si="15"/>
        <v>0</v>
      </c>
      <c r="Q129" s="281" t="s">
        <v>1190</v>
      </c>
      <c r="R129" s="280">
        <v>1.6</v>
      </c>
      <c r="S129" s="280">
        <f t="shared" si="17"/>
        <v>1.6</v>
      </c>
      <c r="T129" s="303">
        <f t="shared" si="18"/>
        <v>10865.129011877061</v>
      </c>
      <c r="U129" s="303">
        <f t="shared" si="19"/>
        <v>1290.3924616080237</v>
      </c>
      <c r="V129" s="303">
        <f t="shared" si="20"/>
        <v>9574.7365502690373</v>
      </c>
      <c r="W129" s="306">
        <f t="shared" si="25"/>
        <v>797.89471252241981</v>
      </c>
      <c r="X129" s="303"/>
      <c r="Y129" s="334"/>
      <c r="Z129" s="303"/>
      <c r="AA129" s="334"/>
      <c r="AB129" s="303">
        <v>0</v>
      </c>
      <c r="AC129" s="335">
        <f t="shared" si="22"/>
        <v>0</v>
      </c>
      <c r="AD129" s="303"/>
      <c r="AE129" s="303">
        <v>0</v>
      </c>
      <c r="AF129" s="303">
        <v>0</v>
      </c>
      <c r="AG129" s="334">
        <v>0</v>
      </c>
      <c r="AH129" s="334"/>
      <c r="AI129" s="334"/>
      <c r="AJ129" s="369">
        <f t="shared" si="23"/>
        <v>0</v>
      </c>
    </row>
    <row r="130" spans="1:36" s="282" customFormat="1" ht="18" hidden="1" customHeight="1" x14ac:dyDescent="0.2">
      <c r="A130" s="310" t="s">
        <v>470</v>
      </c>
      <c r="B130" s="346" t="s">
        <v>444</v>
      </c>
      <c r="C130" s="273" t="s">
        <v>440</v>
      </c>
      <c r="D130" s="276" t="s">
        <v>441</v>
      </c>
      <c r="E130" s="275">
        <v>3</v>
      </c>
      <c r="F130" s="284" t="s">
        <v>789</v>
      </c>
      <c r="G130" s="276" t="s">
        <v>241</v>
      </c>
      <c r="H130" s="276" t="s">
        <v>471</v>
      </c>
      <c r="I130" s="283" t="s">
        <v>837</v>
      </c>
      <c r="J130" s="278">
        <v>0</v>
      </c>
      <c r="K130" s="279">
        <v>0.2</v>
      </c>
      <c r="L130" s="280">
        <f t="shared" si="13"/>
        <v>0</v>
      </c>
      <c r="M130" s="281" t="s">
        <v>12</v>
      </c>
      <c r="N130" s="280">
        <f t="shared" si="14"/>
        <v>0</v>
      </c>
      <c r="O130" s="281" t="s">
        <v>12</v>
      </c>
      <c r="P130" s="280">
        <f t="shared" si="15"/>
        <v>0</v>
      </c>
      <c r="Q130" s="281" t="s">
        <v>1190</v>
      </c>
      <c r="R130" s="280">
        <v>0.4</v>
      </c>
      <c r="S130" s="280">
        <f t="shared" si="17"/>
        <v>0.4</v>
      </c>
      <c r="T130" s="303">
        <f t="shared" si="18"/>
        <v>2716.2822529692653</v>
      </c>
      <c r="U130" s="303">
        <f t="shared" si="19"/>
        <v>322.59811540200593</v>
      </c>
      <c r="V130" s="303">
        <f t="shared" si="20"/>
        <v>2393.6841375672593</v>
      </c>
      <c r="W130" s="306">
        <f t="shared" si="25"/>
        <v>199.47367813060495</v>
      </c>
      <c r="X130" s="303"/>
      <c r="Y130" s="334"/>
      <c r="Z130" s="303">
        <v>0</v>
      </c>
      <c r="AA130" s="334">
        <v>0</v>
      </c>
      <c r="AB130" s="303">
        <v>0</v>
      </c>
      <c r="AC130" s="335">
        <f t="shared" si="22"/>
        <v>0</v>
      </c>
      <c r="AD130" s="303">
        <v>0</v>
      </c>
      <c r="AE130" s="303">
        <v>0</v>
      </c>
      <c r="AF130" s="303">
        <v>0</v>
      </c>
      <c r="AG130" s="334">
        <v>0</v>
      </c>
      <c r="AH130" s="334"/>
      <c r="AI130" s="334"/>
      <c r="AJ130" s="369">
        <f t="shared" si="23"/>
        <v>0</v>
      </c>
    </row>
    <row r="131" spans="1:36" s="282" customFormat="1" ht="18" hidden="1" customHeight="1" x14ac:dyDescent="0.2">
      <c r="A131" s="310" t="s">
        <v>711</v>
      </c>
      <c r="B131" s="276" t="s">
        <v>445</v>
      </c>
      <c r="C131" s="273" t="s">
        <v>440</v>
      </c>
      <c r="D131" s="276" t="s">
        <v>441</v>
      </c>
      <c r="E131" s="275">
        <v>3</v>
      </c>
      <c r="F131" s="284" t="s">
        <v>789</v>
      </c>
      <c r="G131" s="276" t="s">
        <v>241</v>
      </c>
      <c r="H131" s="276" t="s">
        <v>442</v>
      </c>
      <c r="I131" s="276" t="s">
        <v>811</v>
      </c>
      <c r="J131" s="278">
        <v>0</v>
      </c>
      <c r="K131" s="279">
        <v>0.8</v>
      </c>
      <c r="L131" s="280">
        <f t="shared" ref="L131:L194" si="28">J131*K131</f>
        <v>0</v>
      </c>
      <c r="M131" s="281" t="s">
        <v>12</v>
      </c>
      <c r="N131" s="280">
        <f t="shared" ref="N131:N194" si="29">IF(M131="Y",L131,0)</f>
        <v>0</v>
      </c>
      <c r="O131" s="281" t="s">
        <v>12</v>
      </c>
      <c r="P131" s="280">
        <f t="shared" ref="P131:P194" si="30">IF(O131="Y",L131,0)</f>
        <v>0</v>
      </c>
      <c r="Q131" s="281" t="s">
        <v>1190</v>
      </c>
      <c r="R131" s="280">
        <v>1.6</v>
      </c>
      <c r="S131" s="280">
        <f t="shared" ref="S131:S194" si="31">L131+N131+P131+R131</f>
        <v>1.6</v>
      </c>
      <c r="T131" s="303">
        <f t="shared" ref="T131:T194" si="32">$T$1*S131</f>
        <v>10865.129011877061</v>
      </c>
      <c r="U131" s="303">
        <f t="shared" ref="U131:U194" si="33">$U$1*S131</f>
        <v>1290.3924616080237</v>
      </c>
      <c r="V131" s="303">
        <f t="shared" ref="V131:V194" si="34">T131-U131</f>
        <v>9574.7365502690373</v>
      </c>
      <c r="W131" s="306">
        <f t="shared" ref="W131:W162" si="35">V131/12</f>
        <v>797.89471252241981</v>
      </c>
      <c r="X131" s="303">
        <v>0</v>
      </c>
      <c r="Y131" s="334">
        <v>0</v>
      </c>
      <c r="Z131" s="303">
        <v>0</v>
      </c>
      <c r="AA131" s="334">
        <v>0</v>
      </c>
      <c r="AB131" s="303">
        <v>0</v>
      </c>
      <c r="AC131" s="335">
        <f t="shared" ref="AC131:AC194" si="36">AB131/85</f>
        <v>0</v>
      </c>
      <c r="AD131" s="303">
        <v>0</v>
      </c>
      <c r="AE131" s="303">
        <v>0</v>
      </c>
      <c r="AF131" s="303">
        <v>0</v>
      </c>
      <c r="AG131" s="334">
        <v>0</v>
      </c>
      <c r="AH131" s="334">
        <v>0</v>
      </c>
      <c r="AI131" s="334">
        <v>243.12</v>
      </c>
      <c r="AJ131" s="369">
        <f t="shared" si="23"/>
        <v>243.12</v>
      </c>
    </row>
    <row r="132" spans="1:36" s="282" customFormat="1" ht="18" hidden="1" customHeight="1" x14ac:dyDescent="0.2">
      <c r="A132" s="310" t="s">
        <v>470</v>
      </c>
      <c r="B132" s="346" t="s">
        <v>445</v>
      </c>
      <c r="C132" s="273" t="s">
        <v>440</v>
      </c>
      <c r="D132" s="276" t="s">
        <v>441</v>
      </c>
      <c r="E132" s="275">
        <v>3</v>
      </c>
      <c r="F132" s="276" t="s">
        <v>789</v>
      </c>
      <c r="G132" s="276" t="s">
        <v>241</v>
      </c>
      <c r="H132" s="276" t="s">
        <v>471</v>
      </c>
      <c r="I132" s="283" t="s">
        <v>837</v>
      </c>
      <c r="J132" s="278">
        <v>0</v>
      </c>
      <c r="K132" s="279">
        <v>0.2</v>
      </c>
      <c r="L132" s="280">
        <f t="shared" si="28"/>
        <v>0</v>
      </c>
      <c r="M132" s="281" t="s">
        <v>12</v>
      </c>
      <c r="N132" s="280">
        <f t="shared" si="29"/>
        <v>0</v>
      </c>
      <c r="O132" s="281" t="s">
        <v>12</v>
      </c>
      <c r="P132" s="280">
        <f t="shared" si="30"/>
        <v>0</v>
      </c>
      <c r="Q132" s="281" t="s">
        <v>1190</v>
      </c>
      <c r="R132" s="280">
        <v>0.4</v>
      </c>
      <c r="S132" s="280">
        <f t="shared" si="31"/>
        <v>0.4</v>
      </c>
      <c r="T132" s="303">
        <f t="shared" si="32"/>
        <v>2716.2822529692653</v>
      </c>
      <c r="U132" s="303">
        <f t="shared" si="33"/>
        <v>322.59811540200593</v>
      </c>
      <c r="V132" s="303">
        <f t="shared" si="34"/>
        <v>2393.6841375672593</v>
      </c>
      <c r="W132" s="306">
        <f t="shared" si="35"/>
        <v>199.47367813060495</v>
      </c>
      <c r="X132" s="303"/>
      <c r="Y132" s="334"/>
      <c r="Z132" s="303">
        <v>0</v>
      </c>
      <c r="AA132" s="334">
        <v>0</v>
      </c>
      <c r="AB132" s="303">
        <v>0</v>
      </c>
      <c r="AC132" s="335">
        <f t="shared" si="36"/>
        <v>0</v>
      </c>
      <c r="AD132" s="303">
        <v>0</v>
      </c>
      <c r="AE132" s="303">
        <v>0</v>
      </c>
      <c r="AF132" s="303">
        <v>0</v>
      </c>
      <c r="AG132" s="334">
        <v>0</v>
      </c>
      <c r="AH132" s="334"/>
      <c r="AI132" s="334">
        <v>1180.92</v>
      </c>
      <c r="AJ132" s="369">
        <f t="shared" ref="AJ132:AJ195" si="37">AF132+AE132+AD132+AB132+Z132+X132+AI132</f>
        <v>1180.92</v>
      </c>
    </row>
    <row r="133" spans="1:36" s="282" customFormat="1" ht="18" hidden="1" customHeight="1" x14ac:dyDescent="0.2">
      <c r="A133" s="309" t="s">
        <v>125</v>
      </c>
      <c r="B133" s="276" t="s">
        <v>126</v>
      </c>
      <c r="C133" s="273" t="s">
        <v>127</v>
      </c>
      <c r="D133" s="276" t="s">
        <v>128</v>
      </c>
      <c r="E133" s="275">
        <v>3</v>
      </c>
      <c r="F133" s="276" t="s">
        <v>66</v>
      </c>
      <c r="G133" s="276" t="s">
        <v>641</v>
      </c>
      <c r="H133" s="276" t="s">
        <v>129</v>
      </c>
      <c r="I133" s="276" t="s">
        <v>130</v>
      </c>
      <c r="J133" s="278">
        <v>1</v>
      </c>
      <c r="K133" s="279">
        <v>1</v>
      </c>
      <c r="L133" s="280">
        <f t="shared" si="28"/>
        <v>1</v>
      </c>
      <c r="M133" s="281" t="s">
        <v>76</v>
      </c>
      <c r="N133" s="280">
        <f t="shared" si="29"/>
        <v>1</v>
      </c>
      <c r="O133" s="281" t="s">
        <v>12</v>
      </c>
      <c r="P133" s="280">
        <f t="shared" si="30"/>
        <v>0</v>
      </c>
      <c r="Q133" s="281" t="s">
        <v>12</v>
      </c>
      <c r="R133" s="280">
        <f t="shared" ref="R133:R138" si="38">IF(Q133="Y",L133,0)</f>
        <v>0</v>
      </c>
      <c r="S133" s="280">
        <f t="shared" si="31"/>
        <v>2</v>
      </c>
      <c r="T133" s="303">
        <f t="shared" si="32"/>
        <v>13581.411264846325</v>
      </c>
      <c r="U133" s="303">
        <f t="shared" si="33"/>
        <v>1612.9905770100295</v>
      </c>
      <c r="V133" s="303">
        <f t="shared" si="34"/>
        <v>11968.420687836297</v>
      </c>
      <c r="W133" s="306">
        <f t="shared" si="35"/>
        <v>997.36839065302468</v>
      </c>
      <c r="X133" s="303">
        <v>13886.66</v>
      </c>
      <c r="Y133" s="334">
        <v>25562</v>
      </c>
      <c r="Z133" s="303">
        <v>43.81</v>
      </c>
      <c r="AA133" s="334">
        <v>8</v>
      </c>
      <c r="AB133" s="303">
        <v>42.5</v>
      </c>
      <c r="AC133" s="335">
        <f t="shared" si="36"/>
        <v>0.5</v>
      </c>
      <c r="AD133" s="303">
        <v>0</v>
      </c>
      <c r="AE133" s="303">
        <v>0</v>
      </c>
      <c r="AF133" s="303">
        <v>0</v>
      </c>
      <c r="AG133" s="334">
        <v>0</v>
      </c>
      <c r="AH133" s="334">
        <v>25570</v>
      </c>
      <c r="AI133" s="334">
        <v>6946.8</v>
      </c>
      <c r="AJ133" s="369">
        <f t="shared" si="37"/>
        <v>20919.77</v>
      </c>
    </row>
    <row r="134" spans="1:36" s="282" customFormat="1" ht="18" hidden="1" customHeight="1" x14ac:dyDescent="0.2">
      <c r="A134" s="309" t="s">
        <v>272</v>
      </c>
      <c r="B134" s="276" t="s">
        <v>379</v>
      </c>
      <c r="C134" s="273" t="s">
        <v>407</v>
      </c>
      <c r="D134" s="276" t="s">
        <v>381</v>
      </c>
      <c r="E134" s="275">
        <v>3</v>
      </c>
      <c r="F134" s="276" t="s">
        <v>789</v>
      </c>
      <c r="G134" s="284" t="s">
        <v>938</v>
      </c>
      <c r="H134" s="276" t="s">
        <v>715</v>
      </c>
      <c r="I134" s="276" t="s">
        <v>950</v>
      </c>
      <c r="J134" s="278">
        <v>1</v>
      </c>
      <c r="K134" s="279">
        <v>0.05</v>
      </c>
      <c r="L134" s="280">
        <f t="shared" si="28"/>
        <v>0.05</v>
      </c>
      <c r="M134" s="281" t="s">
        <v>12</v>
      </c>
      <c r="N134" s="280">
        <f t="shared" si="29"/>
        <v>0</v>
      </c>
      <c r="O134" s="281" t="s">
        <v>12</v>
      </c>
      <c r="P134" s="280">
        <f t="shared" si="30"/>
        <v>0</v>
      </c>
      <c r="Q134" s="281" t="s">
        <v>12</v>
      </c>
      <c r="R134" s="280">
        <f t="shared" si="38"/>
        <v>0</v>
      </c>
      <c r="S134" s="280">
        <f t="shared" si="31"/>
        <v>0.05</v>
      </c>
      <c r="T134" s="303">
        <f t="shared" si="32"/>
        <v>339.53528162115816</v>
      </c>
      <c r="U134" s="303">
        <f t="shared" si="33"/>
        <v>40.324764425250741</v>
      </c>
      <c r="V134" s="303">
        <f t="shared" si="34"/>
        <v>299.21051719590741</v>
      </c>
      <c r="W134" s="306">
        <f t="shared" si="35"/>
        <v>24.934209766325619</v>
      </c>
      <c r="X134" s="303">
        <v>9.64</v>
      </c>
      <c r="Y134" s="334">
        <v>25</v>
      </c>
      <c r="Z134" s="303">
        <v>0</v>
      </c>
      <c r="AA134" s="334">
        <v>0</v>
      </c>
      <c r="AB134" s="303">
        <v>0</v>
      </c>
      <c r="AC134" s="335">
        <f t="shared" si="36"/>
        <v>0</v>
      </c>
      <c r="AD134" s="303">
        <v>0</v>
      </c>
      <c r="AE134" s="303">
        <v>0</v>
      </c>
      <c r="AF134" s="303">
        <v>0</v>
      </c>
      <c r="AG134" s="334">
        <v>0</v>
      </c>
      <c r="AH134" s="334">
        <v>25</v>
      </c>
      <c r="AI134" s="334">
        <v>243.12</v>
      </c>
      <c r="AJ134" s="369">
        <f t="shared" si="37"/>
        <v>252.76</v>
      </c>
    </row>
    <row r="135" spans="1:36" s="282" customFormat="1" ht="18" hidden="1" customHeight="1" x14ac:dyDescent="0.2">
      <c r="A135" s="309" t="s">
        <v>378</v>
      </c>
      <c r="B135" s="276" t="s">
        <v>379</v>
      </c>
      <c r="C135" s="273" t="s">
        <v>380</v>
      </c>
      <c r="D135" s="276" t="s">
        <v>381</v>
      </c>
      <c r="E135" s="275">
        <v>2</v>
      </c>
      <c r="F135" s="276" t="s">
        <v>789</v>
      </c>
      <c r="G135" s="276" t="s">
        <v>797</v>
      </c>
      <c r="H135" s="276" t="s">
        <v>712</v>
      </c>
      <c r="I135" s="283" t="s">
        <v>714</v>
      </c>
      <c r="J135" s="278">
        <v>1</v>
      </c>
      <c r="K135" s="279">
        <v>0.15</v>
      </c>
      <c r="L135" s="280">
        <f t="shared" si="28"/>
        <v>0.15</v>
      </c>
      <c r="M135" s="281" t="s">
        <v>12</v>
      </c>
      <c r="N135" s="280">
        <f t="shared" si="29"/>
        <v>0</v>
      </c>
      <c r="O135" s="281" t="s">
        <v>12</v>
      </c>
      <c r="P135" s="280">
        <f t="shared" si="30"/>
        <v>0</v>
      </c>
      <c r="Q135" s="281" t="s">
        <v>12</v>
      </c>
      <c r="R135" s="280">
        <f t="shared" si="38"/>
        <v>0</v>
      </c>
      <c r="S135" s="280">
        <f t="shared" si="31"/>
        <v>0.15</v>
      </c>
      <c r="T135" s="303">
        <f t="shared" si="32"/>
        <v>1018.6058448634743</v>
      </c>
      <c r="U135" s="303">
        <f t="shared" si="33"/>
        <v>120.9742932757522</v>
      </c>
      <c r="V135" s="303">
        <f t="shared" si="34"/>
        <v>897.63155158772213</v>
      </c>
      <c r="W135" s="306">
        <f t="shared" si="35"/>
        <v>74.802629298976839</v>
      </c>
      <c r="X135" s="303">
        <v>572.91</v>
      </c>
      <c r="Y135" s="334">
        <v>1470</v>
      </c>
      <c r="Z135" s="303">
        <v>18.149999999999999</v>
      </c>
      <c r="AA135" s="334">
        <v>2</v>
      </c>
      <c r="AB135" s="303">
        <v>63.75</v>
      </c>
      <c r="AC135" s="335">
        <f t="shared" si="36"/>
        <v>0.75</v>
      </c>
      <c r="AD135" s="303">
        <v>3.6</v>
      </c>
      <c r="AE135" s="303">
        <v>0</v>
      </c>
      <c r="AF135" s="303">
        <v>0</v>
      </c>
      <c r="AG135" s="334">
        <v>0</v>
      </c>
      <c r="AH135" s="334">
        <v>1472</v>
      </c>
      <c r="AI135" s="334">
        <v>694.68</v>
      </c>
      <c r="AJ135" s="369">
        <f t="shared" si="37"/>
        <v>1353.09</v>
      </c>
    </row>
    <row r="136" spans="1:36" s="282" customFormat="1" ht="18" hidden="1" customHeight="1" x14ac:dyDescent="0.2">
      <c r="A136" s="309" t="s">
        <v>412</v>
      </c>
      <c r="B136" s="276" t="s">
        <v>379</v>
      </c>
      <c r="C136" s="273" t="s">
        <v>407</v>
      </c>
      <c r="D136" s="276" t="s">
        <v>381</v>
      </c>
      <c r="E136" s="275">
        <v>3</v>
      </c>
      <c r="F136" s="284" t="s">
        <v>789</v>
      </c>
      <c r="G136" s="276" t="s">
        <v>797</v>
      </c>
      <c r="H136" s="276" t="s">
        <v>413</v>
      </c>
      <c r="I136" s="283">
        <v>404435</v>
      </c>
      <c r="J136" s="278">
        <v>1</v>
      </c>
      <c r="K136" s="279">
        <v>0.4</v>
      </c>
      <c r="L136" s="280">
        <f t="shared" si="28"/>
        <v>0.4</v>
      </c>
      <c r="M136" s="281" t="s">
        <v>12</v>
      </c>
      <c r="N136" s="280">
        <f t="shared" si="29"/>
        <v>0</v>
      </c>
      <c r="O136" s="281" t="s">
        <v>12</v>
      </c>
      <c r="P136" s="280">
        <f t="shared" si="30"/>
        <v>0</v>
      </c>
      <c r="Q136" s="281" t="s">
        <v>12</v>
      </c>
      <c r="R136" s="280">
        <f t="shared" si="38"/>
        <v>0</v>
      </c>
      <c r="S136" s="280">
        <f t="shared" si="31"/>
        <v>0.4</v>
      </c>
      <c r="T136" s="303">
        <f t="shared" si="32"/>
        <v>2716.2822529692653</v>
      </c>
      <c r="U136" s="303">
        <f t="shared" si="33"/>
        <v>322.59811540200593</v>
      </c>
      <c r="V136" s="303">
        <f t="shared" si="34"/>
        <v>2393.6841375672593</v>
      </c>
      <c r="W136" s="306">
        <f t="shared" si="35"/>
        <v>199.47367813060495</v>
      </c>
      <c r="X136" s="303">
        <v>7154.71</v>
      </c>
      <c r="Y136" s="334">
        <v>6387</v>
      </c>
      <c r="Z136" s="303">
        <v>0</v>
      </c>
      <c r="AA136" s="334">
        <v>0</v>
      </c>
      <c r="AB136" s="303">
        <v>0</v>
      </c>
      <c r="AC136" s="335">
        <f t="shared" si="36"/>
        <v>0</v>
      </c>
      <c r="AD136" s="303">
        <v>0</v>
      </c>
      <c r="AE136" s="303">
        <v>0</v>
      </c>
      <c r="AF136" s="303">
        <v>374.33</v>
      </c>
      <c r="AG136" s="334">
        <v>14286</v>
      </c>
      <c r="AH136" s="334">
        <v>20673</v>
      </c>
      <c r="AI136" s="334">
        <v>6946.8</v>
      </c>
      <c r="AJ136" s="369">
        <f t="shared" si="37"/>
        <v>14475.84</v>
      </c>
    </row>
    <row r="137" spans="1:36" s="282" customFormat="1" ht="18" hidden="1" customHeight="1" x14ac:dyDescent="0.2">
      <c r="A137" s="310" t="s">
        <v>433</v>
      </c>
      <c r="B137" s="276" t="s">
        <v>379</v>
      </c>
      <c r="C137" s="273" t="s">
        <v>407</v>
      </c>
      <c r="D137" s="276" t="s">
        <v>381</v>
      </c>
      <c r="E137" s="275">
        <v>3</v>
      </c>
      <c r="F137" s="276" t="s">
        <v>789</v>
      </c>
      <c r="G137" s="276" t="s">
        <v>241</v>
      </c>
      <c r="H137" s="276" t="s">
        <v>434</v>
      </c>
      <c r="I137" s="283">
        <v>406750</v>
      </c>
      <c r="J137" s="278">
        <v>1</v>
      </c>
      <c r="K137" s="279">
        <v>0.4</v>
      </c>
      <c r="L137" s="280">
        <f t="shared" si="28"/>
        <v>0.4</v>
      </c>
      <c r="M137" s="281" t="s">
        <v>12</v>
      </c>
      <c r="N137" s="280">
        <f t="shared" si="29"/>
        <v>0</v>
      </c>
      <c r="O137" s="281" t="s">
        <v>12</v>
      </c>
      <c r="P137" s="280">
        <f t="shared" si="30"/>
        <v>0</v>
      </c>
      <c r="Q137" s="281" t="s">
        <v>12</v>
      </c>
      <c r="R137" s="280">
        <f t="shared" si="38"/>
        <v>0</v>
      </c>
      <c r="S137" s="280">
        <f t="shared" si="31"/>
        <v>0.4</v>
      </c>
      <c r="T137" s="303">
        <f t="shared" si="32"/>
        <v>2716.2822529692653</v>
      </c>
      <c r="U137" s="303">
        <f t="shared" si="33"/>
        <v>322.59811540200593</v>
      </c>
      <c r="V137" s="303">
        <f t="shared" si="34"/>
        <v>2393.6841375672593</v>
      </c>
      <c r="W137" s="306">
        <f t="shared" si="35"/>
        <v>199.47367813060495</v>
      </c>
      <c r="X137" s="303">
        <v>2104.21</v>
      </c>
      <c r="Y137" s="334">
        <v>6175</v>
      </c>
      <c r="Z137" s="303">
        <v>0</v>
      </c>
      <c r="AA137" s="334">
        <v>0</v>
      </c>
      <c r="AB137" s="303">
        <v>0</v>
      </c>
      <c r="AC137" s="335">
        <f t="shared" si="36"/>
        <v>0</v>
      </c>
      <c r="AD137" s="303">
        <v>13.29</v>
      </c>
      <c r="AE137" s="303">
        <v>0</v>
      </c>
      <c r="AF137" s="303">
        <v>0</v>
      </c>
      <c r="AG137" s="334">
        <v>0</v>
      </c>
      <c r="AH137" s="334">
        <v>6175</v>
      </c>
      <c r="AI137" s="334">
        <v>1736.64</v>
      </c>
      <c r="AJ137" s="369">
        <f t="shared" si="37"/>
        <v>3854.1400000000003</v>
      </c>
    </row>
    <row r="138" spans="1:36" s="282" customFormat="1" ht="18" hidden="1" customHeight="1" x14ac:dyDescent="0.2">
      <c r="A138" s="310" t="s">
        <v>405</v>
      </c>
      <c r="B138" s="346" t="s">
        <v>406</v>
      </c>
      <c r="C138" s="273" t="s">
        <v>407</v>
      </c>
      <c r="D138" s="276" t="s">
        <v>381</v>
      </c>
      <c r="E138" s="275">
        <v>3</v>
      </c>
      <c r="F138" s="284" t="s">
        <v>789</v>
      </c>
      <c r="G138" s="276" t="s">
        <v>241</v>
      </c>
      <c r="H138" s="276" t="s">
        <v>408</v>
      </c>
      <c r="I138" s="276">
        <v>407500</v>
      </c>
      <c r="J138" s="278">
        <v>2</v>
      </c>
      <c r="K138" s="279">
        <v>1</v>
      </c>
      <c r="L138" s="280">
        <f t="shared" si="28"/>
        <v>2</v>
      </c>
      <c r="M138" s="281" t="s">
        <v>12</v>
      </c>
      <c r="N138" s="280">
        <f t="shared" si="29"/>
        <v>0</v>
      </c>
      <c r="O138" s="281" t="s">
        <v>12</v>
      </c>
      <c r="P138" s="280">
        <f t="shared" si="30"/>
        <v>0</v>
      </c>
      <c r="Q138" s="281" t="s">
        <v>12</v>
      </c>
      <c r="R138" s="280">
        <f t="shared" si="38"/>
        <v>0</v>
      </c>
      <c r="S138" s="280">
        <f t="shared" si="31"/>
        <v>2</v>
      </c>
      <c r="T138" s="303">
        <f t="shared" si="32"/>
        <v>13581.411264846325</v>
      </c>
      <c r="U138" s="303">
        <f t="shared" si="33"/>
        <v>1612.9905770100295</v>
      </c>
      <c r="V138" s="303">
        <f t="shared" si="34"/>
        <v>11968.420687836297</v>
      </c>
      <c r="W138" s="306">
        <f t="shared" si="35"/>
        <v>997.36839065302468</v>
      </c>
      <c r="X138" s="303">
        <v>2793.42</v>
      </c>
      <c r="Y138" s="334">
        <v>6518</v>
      </c>
      <c r="Z138" s="303">
        <v>55.55</v>
      </c>
      <c r="AA138" s="334">
        <v>12</v>
      </c>
      <c r="AB138" s="303">
        <v>63.75</v>
      </c>
      <c r="AC138" s="335">
        <f t="shared" si="36"/>
        <v>0.75</v>
      </c>
      <c r="AD138" s="303">
        <v>13.94</v>
      </c>
      <c r="AE138" s="303">
        <v>0</v>
      </c>
      <c r="AF138" s="303">
        <v>0</v>
      </c>
      <c r="AG138" s="334">
        <v>0</v>
      </c>
      <c r="AH138" s="334">
        <v>6530</v>
      </c>
      <c r="AI138" s="334">
        <v>1979.76</v>
      </c>
      <c r="AJ138" s="369">
        <f t="shared" si="37"/>
        <v>4906.42</v>
      </c>
    </row>
    <row r="139" spans="1:36" s="282" customFormat="1" ht="18" hidden="1" customHeight="1" x14ac:dyDescent="0.2">
      <c r="A139" s="310" t="s">
        <v>405</v>
      </c>
      <c r="B139" s="346" t="s">
        <v>410</v>
      </c>
      <c r="C139" s="273" t="s">
        <v>407</v>
      </c>
      <c r="D139" s="276" t="s">
        <v>381</v>
      </c>
      <c r="E139" s="275">
        <v>3</v>
      </c>
      <c r="F139" s="276" t="s">
        <v>789</v>
      </c>
      <c r="G139" s="276" t="s">
        <v>241</v>
      </c>
      <c r="H139" s="276" t="s">
        <v>408</v>
      </c>
      <c r="I139" s="283">
        <v>407500</v>
      </c>
      <c r="J139" s="278">
        <v>0</v>
      </c>
      <c r="K139" s="279">
        <v>1</v>
      </c>
      <c r="L139" s="280">
        <f t="shared" si="28"/>
        <v>0</v>
      </c>
      <c r="M139" s="281" t="s">
        <v>12</v>
      </c>
      <c r="N139" s="280">
        <f t="shared" si="29"/>
        <v>0</v>
      </c>
      <c r="O139" s="281" t="s">
        <v>12</v>
      </c>
      <c r="P139" s="280">
        <f t="shared" si="30"/>
        <v>0</v>
      </c>
      <c r="Q139" s="281" t="s">
        <v>1190</v>
      </c>
      <c r="R139" s="280">
        <v>2</v>
      </c>
      <c r="S139" s="280">
        <f t="shared" si="31"/>
        <v>2</v>
      </c>
      <c r="T139" s="303">
        <f t="shared" si="32"/>
        <v>13581.411264846325</v>
      </c>
      <c r="U139" s="303">
        <f t="shared" si="33"/>
        <v>1612.9905770100295</v>
      </c>
      <c r="V139" s="303">
        <f t="shared" si="34"/>
        <v>11968.420687836297</v>
      </c>
      <c r="W139" s="306">
        <f t="shared" si="35"/>
        <v>997.36839065302468</v>
      </c>
      <c r="X139" s="303"/>
      <c r="Y139" s="334"/>
      <c r="Z139" s="303"/>
      <c r="AA139" s="334"/>
      <c r="AB139" s="303"/>
      <c r="AC139" s="335">
        <f t="shared" si="36"/>
        <v>0</v>
      </c>
      <c r="AD139" s="303"/>
      <c r="AE139" s="303"/>
      <c r="AF139" s="303"/>
      <c r="AG139" s="334"/>
      <c r="AH139" s="334"/>
      <c r="AI139" s="334"/>
      <c r="AJ139" s="369">
        <f t="shared" si="37"/>
        <v>0</v>
      </c>
    </row>
    <row r="140" spans="1:36" s="282" customFormat="1" ht="18" hidden="1" customHeight="1" x14ac:dyDescent="0.2">
      <c r="A140" s="310" t="s">
        <v>716</v>
      </c>
      <c r="B140" s="276" t="s">
        <v>411</v>
      </c>
      <c r="C140" s="273" t="s">
        <v>407</v>
      </c>
      <c r="D140" s="276" t="s">
        <v>381</v>
      </c>
      <c r="E140" s="275">
        <v>3</v>
      </c>
      <c r="F140" s="284" t="s">
        <v>789</v>
      </c>
      <c r="G140" s="276" t="s">
        <v>241</v>
      </c>
      <c r="H140" s="276" t="s">
        <v>408</v>
      </c>
      <c r="I140" s="283" t="s">
        <v>808</v>
      </c>
      <c r="J140" s="278">
        <v>0</v>
      </c>
      <c r="K140" s="279">
        <v>1</v>
      </c>
      <c r="L140" s="280">
        <f t="shared" si="28"/>
        <v>0</v>
      </c>
      <c r="M140" s="281" t="s">
        <v>12</v>
      </c>
      <c r="N140" s="280">
        <f t="shared" si="29"/>
        <v>0</v>
      </c>
      <c r="O140" s="281" t="s">
        <v>12</v>
      </c>
      <c r="P140" s="280">
        <f t="shared" si="30"/>
        <v>0</v>
      </c>
      <c r="Q140" s="281" t="s">
        <v>1190</v>
      </c>
      <c r="R140" s="280">
        <v>2</v>
      </c>
      <c r="S140" s="280">
        <f t="shared" si="31"/>
        <v>2</v>
      </c>
      <c r="T140" s="303">
        <f t="shared" si="32"/>
        <v>13581.411264846325</v>
      </c>
      <c r="U140" s="303">
        <f t="shared" si="33"/>
        <v>1612.9905770100295</v>
      </c>
      <c r="V140" s="303">
        <f t="shared" si="34"/>
        <v>11968.420687836297</v>
      </c>
      <c r="W140" s="306">
        <f t="shared" si="35"/>
        <v>997.36839065302468</v>
      </c>
      <c r="X140" s="303">
        <v>0</v>
      </c>
      <c r="Y140" s="334">
        <v>0</v>
      </c>
      <c r="Z140" s="303">
        <v>0</v>
      </c>
      <c r="AA140" s="334">
        <v>0</v>
      </c>
      <c r="AB140" s="303">
        <v>0</v>
      </c>
      <c r="AC140" s="335">
        <f t="shared" si="36"/>
        <v>0</v>
      </c>
      <c r="AD140" s="303">
        <v>0</v>
      </c>
      <c r="AE140" s="303">
        <v>0</v>
      </c>
      <c r="AF140" s="303">
        <v>0</v>
      </c>
      <c r="AG140" s="334">
        <v>0</v>
      </c>
      <c r="AH140" s="334">
        <v>0</v>
      </c>
      <c r="AI140" s="334">
        <v>243.12</v>
      </c>
      <c r="AJ140" s="369">
        <f t="shared" si="37"/>
        <v>243.12</v>
      </c>
    </row>
    <row r="141" spans="1:36" s="282" customFormat="1" ht="18" hidden="1" customHeight="1" x14ac:dyDescent="0.2">
      <c r="A141" s="309" t="s">
        <v>33</v>
      </c>
      <c r="B141" s="276" t="s">
        <v>34</v>
      </c>
      <c r="C141" s="273" t="s">
        <v>35</v>
      </c>
      <c r="D141" s="276" t="s">
        <v>36</v>
      </c>
      <c r="E141" s="275">
        <v>1</v>
      </c>
      <c r="F141" s="276" t="s">
        <v>11</v>
      </c>
      <c r="G141" s="276" t="s">
        <v>613</v>
      </c>
      <c r="H141" s="276" t="s">
        <v>37</v>
      </c>
      <c r="I141" s="283">
        <v>153300</v>
      </c>
      <c r="J141" s="278">
        <v>1</v>
      </c>
      <c r="K141" s="279">
        <v>1</v>
      </c>
      <c r="L141" s="280">
        <f t="shared" si="28"/>
        <v>1</v>
      </c>
      <c r="M141" s="281" t="s">
        <v>12</v>
      </c>
      <c r="N141" s="280">
        <f t="shared" si="29"/>
        <v>0</v>
      </c>
      <c r="O141" s="281" t="s">
        <v>12</v>
      </c>
      <c r="P141" s="280">
        <f t="shared" si="30"/>
        <v>0</v>
      </c>
      <c r="Q141" s="281" t="s">
        <v>12</v>
      </c>
      <c r="R141" s="280">
        <f t="shared" ref="R141:R172" si="39">IF(Q141="Y",L141,0)</f>
        <v>0</v>
      </c>
      <c r="S141" s="280">
        <f t="shared" si="31"/>
        <v>1</v>
      </c>
      <c r="T141" s="303">
        <f t="shared" si="32"/>
        <v>6790.7056324231626</v>
      </c>
      <c r="U141" s="303">
        <f t="shared" si="33"/>
        <v>806.49528850501474</v>
      </c>
      <c r="V141" s="303">
        <f t="shared" si="34"/>
        <v>5984.2103439181483</v>
      </c>
      <c r="W141" s="306">
        <f t="shared" si="35"/>
        <v>498.68419532651234</v>
      </c>
      <c r="X141" s="303">
        <v>2.25</v>
      </c>
      <c r="Y141" s="334">
        <v>6</v>
      </c>
      <c r="Z141" s="303">
        <v>0</v>
      </c>
      <c r="AA141" s="334">
        <v>0</v>
      </c>
      <c r="AB141" s="303">
        <v>0</v>
      </c>
      <c r="AC141" s="335">
        <f t="shared" si="36"/>
        <v>0</v>
      </c>
      <c r="AD141" s="303">
        <v>0</v>
      </c>
      <c r="AE141" s="303">
        <v>0</v>
      </c>
      <c r="AF141" s="303">
        <v>0</v>
      </c>
      <c r="AG141" s="334">
        <v>0</v>
      </c>
      <c r="AH141" s="334">
        <v>6</v>
      </c>
      <c r="AI141" s="334">
        <v>243.12</v>
      </c>
      <c r="AJ141" s="369">
        <f t="shared" si="37"/>
        <v>245.37</v>
      </c>
    </row>
    <row r="142" spans="1:36" s="282" customFormat="1" ht="18" hidden="1" customHeight="1" x14ac:dyDescent="0.2">
      <c r="A142" s="310" t="s">
        <v>374</v>
      </c>
      <c r="B142" s="276" t="s">
        <v>375</v>
      </c>
      <c r="C142" s="273" t="s">
        <v>376</v>
      </c>
      <c r="D142" s="276" t="s">
        <v>377</v>
      </c>
      <c r="E142" s="275">
        <v>3</v>
      </c>
      <c r="F142" s="284" t="s">
        <v>789</v>
      </c>
      <c r="G142" s="276" t="s">
        <v>241</v>
      </c>
      <c r="H142" s="276" t="s">
        <v>376</v>
      </c>
      <c r="I142" s="283" t="s">
        <v>825</v>
      </c>
      <c r="J142" s="278">
        <v>1</v>
      </c>
      <c r="K142" s="279">
        <v>0.52</v>
      </c>
      <c r="L142" s="280">
        <f t="shared" si="28"/>
        <v>0.52</v>
      </c>
      <c r="M142" s="281" t="s">
        <v>12</v>
      </c>
      <c r="N142" s="280">
        <f t="shared" si="29"/>
        <v>0</v>
      </c>
      <c r="O142" s="281" t="s">
        <v>12</v>
      </c>
      <c r="P142" s="280">
        <f t="shared" si="30"/>
        <v>0</v>
      </c>
      <c r="Q142" s="281" t="s">
        <v>76</v>
      </c>
      <c r="R142" s="280">
        <f t="shared" si="39"/>
        <v>0.52</v>
      </c>
      <c r="S142" s="280">
        <f t="shared" si="31"/>
        <v>1.04</v>
      </c>
      <c r="T142" s="303">
        <f t="shared" si="32"/>
        <v>7062.3338577200893</v>
      </c>
      <c r="U142" s="303">
        <f t="shared" si="33"/>
        <v>838.75510004521539</v>
      </c>
      <c r="V142" s="303">
        <f t="shared" si="34"/>
        <v>6223.5787576748735</v>
      </c>
      <c r="W142" s="306">
        <f t="shared" si="35"/>
        <v>518.63156313957279</v>
      </c>
      <c r="X142" s="303">
        <v>1.1200000000000001</v>
      </c>
      <c r="Y142" s="334">
        <v>3</v>
      </c>
      <c r="Z142" s="303">
        <v>0</v>
      </c>
      <c r="AA142" s="334">
        <v>0</v>
      </c>
      <c r="AB142" s="303">
        <v>0</v>
      </c>
      <c r="AC142" s="335">
        <f t="shared" si="36"/>
        <v>0</v>
      </c>
      <c r="AD142" s="303">
        <v>0</v>
      </c>
      <c r="AE142" s="303">
        <v>0</v>
      </c>
      <c r="AF142" s="303">
        <v>0</v>
      </c>
      <c r="AG142" s="334">
        <v>0</v>
      </c>
      <c r="AH142" s="334">
        <v>3</v>
      </c>
      <c r="AI142" s="334">
        <v>243.12</v>
      </c>
      <c r="AJ142" s="369">
        <f t="shared" si="37"/>
        <v>244.24</v>
      </c>
    </row>
    <row r="143" spans="1:36" s="282" customFormat="1" ht="18" hidden="1" customHeight="1" x14ac:dyDescent="0.2">
      <c r="A143" s="309" t="s">
        <v>212</v>
      </c>
      <c r="B143" s="276" t="s">
        <v>213</v>
      </c>
      <c r="C143" s="273" t="s">
        <v>214</v>
      </c>
      <c r="D143" s="276" t="s">
        <v>215</v>
      </c>
      <c r="E143" s="275">
        <v>1</v>
      </c>
      <c r="F143" s="276" t="s">
        <v>200</v>
      </c>
      <c r="G143" s="276" t="s">
        <v>201</v>
      </c>
      <c r="H143" s="276" t="s">
        <v>202</v>
      </c>
      <c r="I143" s="276">
        <v>905600</v>
      </c>
      <c r="J143" s="278">
        <v>1</v>
      </c>
      <c r="K143" s="279">
        <v>0.75</v>
      </c>
      <c r="L143" s="280">
        <f t="shared" si="28"/>
        <v>0.75</v>
      </c>
      <c r="M143" s="281" t="s">
        <v>12</v>
      </c>
      <c r="N143" s="280">
        <f t="shared" si="29"/>
        <v>0</v>
      </c>
      <c r="O143" s="281" t="s">
        <v>12</v>
      </c>
      <c r="P143" s="280">
        <f t="shared" si="30"/>
        <v>0</v>
      </c>
      <c r="Q143" s="281" t="s">
        <v>12</v>
      </c>
      <c r="R143" s="280">
        <f t="shared" si="39"/>
        <v>0</v>
      </c>
      <c r="S143" s="280">
        <f t="shared" si="31"/>
        <v>0.75</v>
      </c>
      <c r="T143" s="303">
        <f t="shared" si="32"/>
        <v>5093.0292243173717</v>
      </c>
      <c r="U143" s="303">
        <f t="shared" si="33"/>
        <v>604.87146637876106</v>
      </c>
      <c r="V143" s="303">
        <f t="shared" si="34"/>
        <v>4488.1577579386103</v>
      </c>
      <c r="W143" s="306">
        <f t="shared" si="35"/>
        <v>374.01314649488421</v>
      </c>
      <c r="X143" s="303">
        <v>29.54</v>
      </c>
      <c r="Y143" s="334">
        <v>44</v>
      </c>
      <c r="Z143" s="303">
        <v>15.15</v>
      </c>
      <c r="AA143" s="334">
        <v>2</v>
      </c>
      <c r="AB143" s="303">
        <v>0</v>
      </c>
      <c r="AC143" s="335">
        <f t="shared" si="36"/>
        <v>0</v>
      </c>
      <c r="AD143" s="303">
        <v>4.93</v>
      </c>
      <c r="AE143" s="303">
        <v>0</v>
      </c>
      <c r="AF143" s="303">
        <v>0</v>
      </c>
      <c r="AG143" s="334">
        <v>0</v>
      </c>
      <c r="AH143" s="334">
        <v>46</v>
      </c>
      <c r="AI143" s="334">
        <v>243.12</v>
      </c>
      <c r="AJ143" s="369">
        <f t="shared" si="37"/>
        <v>292.74</v>
      </c>
    </row>
    <row r="144" spans="1:36" s="282" customFormat="1" ht="18" hidden="1" customHeight="1" x14ac:dyDescent="0.2">
      <c r="A144" s="309" t="s">
        <v>216</v>
      </c>
      <c r="B144" s="276" t="s">
        <v>213</v>
      </c>
      <c r="C144" s="273" t="s">
        <v>214</v>
      </c>
      <c r="D144" s="276" t="s">
        <v>215</v>
      </c>
      <c r="E144" s="275">
        <v>1</v>
      </c>
      <c r="F144" s="276" t="s">
        <v>200</v>
      </c>
      <c r="G144" s="276" t="s">
        <v>201</v>
      </c>
      <c r="H144" s="276" t="s">
        <v>217</v>
      </c>
      <c r="I144" s="276">
        <v>905500</v>
      </c>
      <c r="J144" s="278">
        <v>1</v>
      </c>
      <c r="K144" s="279">
        <v>0.25</v>
      </c>
      <c r="L144" s="280">
        <f t="shared" si="28"/>
        <v>0.25</v>
      </c>
      <c r="M144" s="281" t="s">
        <v>12</v>
      </c>
      <c r="N144" s="280">
        <f t="shared" si="29"/>
        <v>0</v>
      </c>
      <c r="O144" s="281" t="s">
        <v>12</v>
      </c>
      <c r="P144" s="280">
        <f t="shared" si="30"/>
        <v>0</v>
      </c>
      <c r="Q144" s="281" t="s">
        <v>12</v>
      </c>
      <c r="R144" s="280">
        <f t="shared" si="39"/>
        <v>0</v>
      </c>
      <c r="S144" s="280">
        <f t="shared" si="31"/>
        <v>0.25</v>
      </c>
      <c r="T144" s="303">
        <f t="shared" si="32"/>
        <v>1697.6764081057906</v>
      </c>
      <c r="U144" s="303">
        <f t="shared" si="33"/>
        <v>201.62382212625369</v>
      </c>
      <c r="V144" s="303">
        <f t="shared" si="34"/>
        <v>1496.0525859795371</v>
      </c>
      <c r="W144" s="306">
        <f t="shared" si="35"/>
        <v>124.67104883162808</v>
      </c>
      <c r="X144" s="303">
        <v>0</v>
      </c>
      <c r="Y144" s="334">
        <v>0</v>
      </c>
      <c r="Z144" s="303">
        <v>0</v>
      </c>
      <c r="AA144" s="334">
        <v>0</v>
      </c>
      <c r="AB144" s="303">
        <v>0</v>
      </c>
      <c r="AC144" s="335">
        <f t="shared" si="36"/>
        <v>0</v>
      </c>
      <c r="AD144" s="303">
        <v>0</v>
      </c>
      <c r="AE144" s="303">
        <v>0</v>
      </c>
      <c r="AF144" s="303">
        <v>0</v>
      </c>
      <c r="AG144" s="334">
        <v>0</v>
      </c>
      <c r="AH144" s="334">
        <v>0</v>
      </c>
      <c r="AI144" s="334">
        <v>243.12</v>
      </c>
      <c r="AJ144" s="369">
        <f t="shared" si="37"/>
        <v>243.12</v>
      </c>
    </row>
    <row r="145" spans="1:36" s="282" customFormat="1" ht="18" hidden="1" customHeight="1" x14ac:dyDescent="0.2">
      <c r="A145" s="310" t="s">
        <v>388</v>
      </c>
      <c r="B145" s="276" t="s">
        <v>270</v>
      </c>
      <c r="C145" s="273" t="s">
        <v>35</v>
      </c>
      <c r="D145" s="276" t="s">
        <v>271</v>
      </c>
      <c r="E145" s="275">
        <v>1</v>
      </c>
      <c r="F145" s="276" t="s">
        <v>789</v>
      </c>
      <c r="G145" s="284" t="s">
        <v>936</v>
      </c>
      <c r="H145" s="276" t="s">
        <v>389</v>
      </c>
      <c r="I145" s="283">
        <v>404708</v>
      </c>
      <c r="J145" s="278">
        <v>1</v>
      </c>
      <c r="K145" s="279">
        <v>0.17</v>
      </c>
      <c r="L145" s="280">
        <f t="shared" si="28"/>
        <v>0.17</v>
      </c>
      <c r="M145" s="281" t="s">
        <v>12</v>
      </c>
      <c r="N145" s="280">
        <f t="shared" si="29"/>
        <v>0</v>
      </c>
      <c r="O145" s="281" t="s">
        <v>12</v>
      </c>
      <c r="P145" s="280">
        <f t="shared" si="30"/>
        <v>0</v>
      </c>
      <c r="Q145" s="281" t="s">
        <v>12</v>
      </c>
      <c r="R145" s="280">
        <f t="shared" si="39"/>
        <v>0</v>
      </c>
      <c r="S145" s="280">
        <f t="shared" si="31"/>
        <v>0.17</v>
      </c>
      <c r="T145" s="303">
        <f t="shared" si="32"/>
        <v>1154.4199575119378</v>
      </c>
      <c r="U145" s="303">
        <f t="shared" si="33"/>
        <v>137.10419904585251</v>
      </c>
      <c r="V145" s="303">
        <f t="shared" si="34"/>
        <v>1017.3157584660853</v>
      </c>
      <c r="W145" s="306">
        <f t="shared" si="35"/>
        <v>84.776313205507108</v>
      </c>
      <c r="X145" s="303">
        <v>38.53</v>
      </c>
      <c r="Y145" s="334">
        <v>56</v>
      </c>
      <c r="Z145" s="303">
        <v>0</v>
      </c>
      <c r="AA145" s="334">
        <v>0</v>
      </c>
      <c r="AB145" s="303">
        <v>0</v>
      </c>
      <c r="AC145" s="335">
        <f t="shared" si="36"/>
        <v>0</v>
      </c>
      <c r="AD145" s="303">
        <v>0</v>
      </c>
      <c r="AE145" s="303">
        <v>0</v>
      </c>
      <c r="AF145" s="303">
        <v>0</v>
      </c>
      <c r="AG145" s="334">
        <v>0</v>
      </c>
      <c r="AH145" s="334">
        <v>56</v>
      </c>
      <c r="AI145" s="334">
        <v>243.12</v>
      </c>
      <c r="AJ145" s="369">
        <f t="shared" si="37"/>
        <v>281.64999999999998</v>
      </c>
    </row>
    <row r="146" spans="1:36" s="282" customFormat="1" ht="18" hidden="1" customHeight="1" x14ac:dyDescent="0.2">
      <c r="A146" s="310" t="s">
        <v>467</v>
      </c>
      <c r="B146" s="276" t="s">
        <v>270</v>
      </c>
      <c r="C146" s="273" t="s">
        <v>35</v>
      </c>
      <c r="D146" s="276" t="s">
        <v>271</v>
      </c>
      <c r="E146" s="275">
        <v>1</v>
      </c>
      <c r="F146" s="284" t="s">
        <v>789</v>
      </c>
      <c r="G146" s="276" t="s">
        <v>241</v>
      </c>
      <c r="H146" s="276" t="s">
        <v>468</v>
      </c>
      <c r="I146" s="283" t="s">
        <v>836</v>
      </c>
      <c r="J146" s="278">
        <v>1</v>
      </c>
      <c r="K146" s="279">
        <v>0.83</v>
      </c>
      <c r="L146" s="280">
        <f t="shared" si="28"/>
        <v>0.83</v>
      </c>
      <c r="M146" s="281" t="s">
        <v>12</v>
      </c>
      <c r="N146" s="280">
        <f t="shared" si="29"/>
        <v>0</v>
      </c>
      <c r="O146" s="281" t="s">
        <v>12</v>
      </c>
      <c r="P146" s="280">
        <f t="shared" si="30"/>
        <v>0</v>
      </c>
      <c r="Q146" s="281" t="s">
        <v>12</v>
      </c>
      <c r="R146" s="280">
        <f t="shared" si="39"/>
        <v>0</v>
      </c>
      <c r="S146" s="280">
        <f t="shared" si="31"/>
        <v>0.83</v>
      </c>
      <c r="T146" s="303">
        <f t="shared" si="32"/>
        <v>5636.2856749112243</v>
      </c>
      <c r="U146" s="303">
        <f t="shared" si="33"/>
        <v>669.39108945916223</v>
      </c>
      <c r="V146" s="303">
        <f t="shared" si="34"/>
        <v>4966.8945854520625</v>
      </c>
      <c r="W146" s="306">
        <f t="shared" si="35"/>
        <v>413.90788212100523</v>
      </c>
      <c r="X146" s="303">
        <v>32.880000000000003</v>
      </c>
      <c r="Y146" s="334">
        <v>83</v>
      </c>
      <c r="Z146" s="303">
        <v>28.4</v>
      </c>
      <c r="AA146" s="334">
        <v>4</v>
      </c>
      <c r="AB146" s="303">
        <v>13175</v>
      </c>
      <c r="AC146" s="335">
        <f t="shared" si="36"/>
        <v>155</v>
      </c>
      <c r="AD146" s="303">
        <v>0</v>
      </c>
      <c r="AE146" s="303">
        <v>0</v>
      </c>
      <c r="AF146" s="303">
        <v>0</v>
      </c>
      <c r="AG146" s="334">
        <v>0</v>
      </c>
      <c r="AH146" s="334">
        <v>87</v>
      </c>
      <c r="AI146" s="334">
        <v>243.12</v>
      </c>
      <c r="AJ146" s="369">
        <f t="shared" si="37"/>
        <v>13479.4</v>
      </c>
    </row>
    <row r="147" spans="1:36" s="282" customFormat="1" ht="18" hidden="1" customHeight="1" x14ac:dyDescent="0.2">
      <c r="A147" s="310" t="s">
        <v>372</v>
      </c>
      <c r="B147" s="276" t="s">
        <v>717</v>
      </c>
      <c r="C147" s="273" t="s">
        <v>35</v>
      </c>
      <c r="D147" s="276" t="s">
        <v>36</v>
      </c>
      <c r="E147" s="275">
        <v>1</v>
      </c>
      <c r="F147" s="284" t="s">
        <v>789</v>
      </c>
      <c r="G147" s="276" t="s">
        <v>241</v>
      </c>
      <c r="H147" s="276" t="s">
        <v>373</v>
      </c>
      <c r="I147" s="283">
        <v>404504</v>
      </c>
      <c r="J147" s="278">
        <v>1</v>
      </c>
      <c r="K147" s="279">
        <v>1</v>
      </c>
      <c r="L147" s="280">
        <f t="shared" si="28"/>
        <v>1</v>
      </c>
      <c r="M147" s="281" t="s">
        <v>12</v>
      </c>
      <c r="N147" s="280">
        <f t="shared" si="29"/>
        <v>0</v>
      </c>
      <c r="O147" s="281" t="s">
        <v>12</v>
      </c>
      <c r="P147" s="280">
        <f t="shared" si="30"/>
        <v>0</v>
      </c>
      <c r="Q147" s="281" t="s">
        <v>12</v>
      </c>
      <c r="R147" s="280">
        <f t="shared" si="39"/>
        <v>0</v>
      </c>
      <c r="S147" s="280">
        <f t="shared" si="31"/>
        <v>1</v>
      </c>
      <c r="T147" s="303">
        <f t="shared" si="32"/>
        <v>6790.7056324231626</v>
      </c>
      <c r="U147" s="303">
        <f t="shared" si="33"/>
        <v>806.49528850501474</v>
      </c>
      <c r="V147" s="303">
        <f t="shared" si="34"/>
        <v>5984.2103439181483</v>
      </c>
      <c r="W147" s="306">
        <f t="shared" si="35"/>
        <v>498.68419532651234</v>
      </c>
      <c r="X147" s="303">
        <v>46.19</v>
      </c>
      <c r="Y147" s="334">
        <v>88</v>
      </c>
      <c r="Z147" s="303">
        <v>14.25</v>
      </c>
      <c r="AA147" s="334">
        <v>2</v>
      </c>
      <c r="AB147" s="303">
        <v>552.66999999999996</v>
      </c>
      <c r="AC147" s="335">
        <f t="shared" si="36"/>
        <v>6.5019999999999998</v>
      </c>
      <c r="AD147" s="303">
        <v>3.59</v>
      </c>
      <c r="AE147" s="303">
        <v>0</v>
      </c>
      <c r="AF147" s="303">
        <v>0</v>
      </c>
      <c r="AG147" s="334">
        <v>0</v>
      </c>
      <c r="AH147" s="334">
        <v>90</v>
      </c>
      <c r="AI147" s="334">
        <v>347.4</v>
      </c>
      <c r="AJ147" s="369">
        <f t="shared" si="37"/>
        <v>964.1</v>
      </c>
    </row>
    <row r="148" spans="1:36" s="282" customFormat="1" ht="18" hidden="1" customHeight="1" x14ac:dyDescent="0.2">
      <c r="A148" s="310" t="s">
        <v>204</v>
      </c>
      <c r="B148" s="276" t="s">
        <v>205</v>
      </c>
      <c r="C148" s="273" t="s">
        <v>206</v>
      </c>
      <c r="D148" s="276" t="s">
        <v>207</v>
      </c>
      <c r="E148" s="275">
        <v>3</v>
      </c>
      <c r="F148" s="276" t="s">
        <v>200</v>
      </c>
      <c r="G148" s="276" t="s">
        <v>208</v>
      </c>
      <c r="H148" s="276"/>
      <c r="I148" s="283">
        <v>901000</v>
      </c>
      <c r="J148" s="278">
        <v>1</v>
      </c>
      <c r="K148" s="279">
        <v>0.4</v>
      </c>
      <c r="L148" s="280">
        <f t="shared" si="28"/>
        <v>0.4</v>
      </c>
      <c r="M148" s="281" t="s">
        <v>12</v>
      </c>
      <c r="N148" s="280">
        <f t="shared" si="29"/>
        <v>0</v>
      </c>
      <c r="O148" s="281" t="s">
        <v>12</v>
      </c>
      <c r="P148" s="280">
        <f t="shared" si="30"/>
        <v>0</v>
      </c>
      <c r="Q148" s="281" t="s">
        <v>12</v>
      </c>
      <c r="R148" s="280">
        <f t="shared" si="39"/>
        <v>0</v>
      </c>
      <c r="S148" s="280">
        <f t="shared" si="31"/>
        <v>0.4</v>
      </c>
      <c r="T148" s="303">
        <f t="shared" si="32"/>
        <v>2716.2822529692653</v>
      </c>
      <c r="U148" s="303">
        <f t="shared" si="33"/>
        <v>322.59811540200593</v>
      </c>
      <c r="V148" s="303">
        <f t="shared" si="34"/>
        <v>2393.6841375672593</v>
      </c>
      <c r="W148" s="306">
        <f t="shared" si="35"/>
        <v>199.47367813060495</v>
      </c>
      <c r="X148" s="303">
        <v>5330.28</v>
      </c>
      <c r="Y148" s="334">
        <v>5956</v>
      </c>
      <c r="Z148" s="303">
        <v>25.94</v>
      </c>
      <c r="AA148" s="334">
        <v>4</v>
      </c>
      <c r="AB148" s="303">
        <v>0</v>
      </c>
      <c r="AC148" s="335">
        <f t="shared" si="36"/>
        <v>0</v>
      </c>
      <c r="AD148" s="303">
        <v>0</v>
      </c>
      <c r="AE148" s="303">
        <v>46.25</v>
      </c>
      <c r="AF148" s="303">
        <v>2749.38</v>
      </c>
      <c r="AG148" s="334">
        <v>12856</v>
      </c>
      <c r="AH148" s="334">
        <v>18816</v>
      </c>
      <c r="AI148" s="334">
        <v>3473.4</v>
      </c>
      <c r="AJ148" s="369">
        <f t="shared" si="37"/>
        <v>11625.25</v>
      </c>
    </row>
    <row r="149" spans="1:36" s="282" customFormat="1" ht="18" hidden="1" customHeight="1" x14ac:dyDescent="0.2">
      <c r="A149" s="310" t="s">
        <v>218</v>
      </c>
      <c r="B149" s="276" t="s">
        <v>205</v>
      </c>
      <c r="C149" s="273" t="s">
        <v>206</v>
      </c>
      <c r="D149" s="276" t="s">
        <v>207</v>
      </c>
      <c r="E149" s="275">
        <v>3</v>
      </c>
      <c r="F149" s="276" t="s">
        <v>200</v>
      </c>
      <c r="G149" s="276" t="s">
        <v>219</v>
      </c>
      <c r="H149" s="276" t="s">
        <v>136</v>
      </c>
      <c r="I149" s="276">
        <v>700000</v>
      </c>
      <c r="J149" s="278">
        <v>1</v>
      </c>
      <c r="K149" s="279">
        <v>0.4</v>
      </c>
      <c r="L149" s="280">
        <f t="shared" si="28"/>
        <v>0.4</v>
      </c>
      <c r="M149" s="281" t="s">
        <v>12</v>
      </c>
      <c r="N149" s="280">
        <f t="shared" si="29"/>
        <v>0</v>
      </c>
      <c r="O149" s="281" t="s">
        <v>12</v>
      </c>
      <c r="P149" s="280">
        <f t="shared" si="30"/>
        <v>0</v>
      </c>
      <c r="Q149" s="281" t="s">
        <v>12</v>
      </c>
      <c r="R149" s="280">
        <f t="shared" si="39"/>
        <v>0</v>
      </c>
      <c r="S149" s="280">
        <f t="shared" si="31"/>
        <v>0.4</v>
      </c>
      <c r="T149" s="303">
        <f t="shared" si="32"/>
        <v>2716.2822529692653</v>
      </c>
      <c r="U149" s="303">
        <f t="shared" si="33"/>
        <v>322.59811540200593</v>
      </c>
      <c r="V149" s="303">
        <f t="shared" si="34"/>
        <v>2393.6841375672593</v>
      </c>
      <c r="W149" s="306">
        <f t="shared" si="35"/>
        <v>199.47367813060495</v>
      </c>
      <c r="X149" s="303">
        <v>10.23</v>
      </c>
      <c r="Y149" s="334">
        <v>16</v>
      </c>
      <c r="Z149" s="303">
        <v>0</v>
      </c>
      <c r="AA149" s="334">
        <v>0</v>
      </c>
      <c r="AB149" s="303">
        <v>0</v>
      </c>
      <c r="AC149" s="335">
        <f t="shared" si="36"/>
        <v>0</v>
      </c>
      <c r="AD149" s="303">
        <v>5.36</v>
      </c>
      <c r="AE149" s="303">
        <v>0</v>
      </c>
      <c r="AF149" s="303">
        <v>0</v>
      </c>
      <c r="AG149" s="334">
        <v>0</v>
      </c>
      <c r="AH149" s="334">
        <v>16</v>
      </c>
      <c r="AI149" s="334">
        <v>243.12</v>
      </c>
      <c r="AJ149" s="369">
        <f t="shared" si="37"/>
        <v>258.70999999999998</v>
      </c>
    </row>
    <row r="150" spans="1:36" s="282" customFormat="1" ht="18" hidden="1" customHeight="1" x14ac:dyDescent="0.2">
      <c r="A150" s="309" t="s">
        <v>226</v>
      </c>
      <c r="B150" s="276" t="s">
        <v>205</v>
      </c>
      <c r="C150" s="273" t="s">
        <v>206</v>
      </c>
      <c r="D150" s="276" t="s">
        <v>207</v>
      </c>
      <c r="E150" s="275">
        <v>3</v>
      </c>
      <c r="F150" s="276" t="s">
        <v>200</v>
      </c>
      <c r="G150" s="276" t="s">
        <v>201</v>
      </c>
      <c r="H150" s="276" t="s">
        <v>227</v>
      </c>
      <c r="I150" s="276">
        <v>905580</v>
      </c>
      <c r="J150" s="278">
        <v>1</v>
      </c>
      <c r="K150" s="279">
        <v>0.2</v>
      </c>
      <c r="L150" s="280">
        <f t="shared" si="28"/>
        <v>0.2</v>
      </c>
      <c r="M150" s="281" t="s">
        <v>12</v>
      </c>
      <c r="N150" s="280">
        <f t="shared" si="29"/>
        <v>0</v>
      </c>
      <c r="O150" s="281" t="s">
        <v>12</v>
      </c>
      <c r="P150" s="280">
        <f t="shared" si="30"/>
        <v>0</v>
      </c>
      <c r="Q150" s="281" t="s">
        <v>12</v>
      </c>
      <c r="R150" s="280">
        <f t="shared" si="39"/>
        <v>0</v>
      </c>
      <c r="S150" s="280">
        <f t="shared" si="31"/>
        <v>0.2</v>
      </c>
      <c r="T150" s="303">
        <f t="shared" si="32"/>
        <v>1358.1411264846327</v>
      </c>
      <c r="U150" s="303">
        <f t="shared" si="33"/>
        <v>161.29905770100297</v>
      </c>
      <c r="V150" s="303">
        <f t="shared" si="34"/>
        <v>1196.8420687836297</v>
      </c>
      <c r="W150" s="306">
        <f t="shared" si="35"/>
        <v>99.736839065302476</v>
      </c>
      <c r="X150" s="303">
        <v>10.08</v>
      </c>
      <c r="Y150" s="334">
        <v>27</v>
      </c>
      <c r="Z150" s="303">
        <v>0</v>
      </c>
      <c r="AA150" s="334">
        <v>0</v>
      </c>
      <c r="AB150" s="303">
        <v>0</v>
      </c>
      <c r="AC150" s="335">
        <f t="shared" si="36"/>
        <v>0</v>
      </c>
      <c r="AD150" s="303">
        <v>0</v>
      </c>
      <c r="AE150" s="303">
        <v>1385.55</v>
      </c>
      <c r="AF150" s="303">
        <v>0</v>
      </c>
      <c r="AG150" s="334">
        <v>0</v>
      </c>
      <c r="AH150" s="334">
        <v>27</v>
      </c>
      <c r="AI150" s="334">
        <v>243.12</v>
      </c>
      <c r="AJ150" s="369">
        <f t="shared" si="37"/>
        <v>1638.75</v>
      </c>
    </row>
    <row r="151" spans="1:36" s="282" customFormat="1" ht="18" hidden="1" customHeight="1" x14ac:dyDescent="0.2">
      <c r="A151" s="310" t="s">
        <v>368</v>
      </c>
      <c r="B151" s="276" t="s">
        <v>369</v>
      </c>
      <c r="C151" s="273" t="s">
        <v>370</v>
      </c>
      <c r="D151" s="276" t="s">
        <v>371</v>
      </c>
      <c r="E151" s="275">
        <v>3</v>
      </c>
      <c r="F151" s="276" t="s">
        <v>789</v>
      </c>
      <c r="G151" s="276" t="s">
        <v>241</v>
      </c>
      <c r="H151" s="276" t="s">
        <v>370</v>
      </c>
      <c r="I151" s="283" t="s">
        <v>824</v>
      </c>
      <c r="J151" s="278">
        <v>1</v>
      </c>
      <c r="K151" s="279">
        <v>0.7</v>
      </c>
      <c r="L151" s="280">
        <f t="shared" si="28"/>
        <v>0.7</v>
      </c>
      <c r="M151" s="281" t="s">
        <v>12</v>
      </c>
      <c r="N151" s="280">
        <f t="shared" si="29"/>
        <v>0</v>
      </c>
      <c r="O151" s="281" t="s">
        <v>12</v>
      </c>
      <c r="P151" s="280">
        <f t="shared" si="30"/>
        <v>0</v>
      </c>
      <c r="Q151" s="281" t="s">
        <v>76</v>
      </c>
      <c r="R151" s="280">
        <f t="shared" si="39"/>
        <v>0.7</v>
      </c>
      <c r="S151" s="280">
        <f t="shared" si="31"/>
        <v>1.4</v>
      </c>
      <c r="T151" s="303">
        <f t="shared" si="32"/>
        <v>9506.9878853924274</v>
      </c>
      <c r="U151" s="303">
        <f t="shared" si="33"/>
        <v>1129.0934039070205</v>
      </c>
      <c r="V151" s="303">
        <f t="shared" si="34"/>
        <v>8377.8944814854076</v>
      </c>
      <c r="W151" s="306">
        <f t="shared" si="35"/>
        <v>698.15787345711726</v>
      </c>
      <c r="X151" s="303">
        <v>2.41</v>
      </c>
      <c r="Y151" s="334">
        <v>5</v>
      </c>
      <c r="Z151" s="303">
        <v>0</v>
      </c>
      <c r="AA151" s="334">
        <v>0</v>
      </c>
      <c r="AB151" s="303">
        <v>0</v>
      </c>
      <c r="AC151" s="335">
        <f t="shared" si="36"/>
        <v>0</v>
      </c>
      <c r="AD151" s="303">
        <v>0</v>
      </c>
      <c r="AE151" s="303">
        <v>0</v>
      </c>
      <c r="AF151" s="303">
        <v>0</v>
      </c>
      <c r="AG151" s="334">
        <v>0</v>
      </c>
      <c r="AH151" s="334">
        <v>5</v>
      </c>
      <c r="AI151" s="334">
        <v>243.12</v>
      </c>
      <c r="AJ151" s="369">
        <f t="shared" si="37"/>
        <v>245.53</v>
      </c>
    </row>
    <row r="152" spans="1:36" s="282" customFormat="1" ht="18" hidden="1" customHeight="1" x14ac:dyDescent="0.2">
      <c r="A152" s="309" t="s">
        <v>148</v>
      </c>
      <c r="B152" s="276" t="s">
        <v>149</v>
      </c>
      <c r="C152" s="273" t="s">
        <v>150</v>
      </c>
      <c r="D152" s="276" t="s">
        <v>151</v>
      </c>
      <c r="E152" s="275">
        <v>2</v>
      </c>
      <c r="F152" s="276" t="s">
        <v>135</v>
      </c>
      <c r="G152" s="276" t="s">
        <v>602</v>
      </c>
      <c r="H152" s="276" t="s">
        <v>720</v>
      </c>
      <c r="I152" s="283">
        <v>504600</v>
      </c>
      <c r="J152" s="278">
        <v>1</v>
      </c>
      <c r="K152" s="279">
        <v>1</v>
      </c>
      <c r="L152" s="280">
        <f t="shared" si="28"/>
        <v>1</v>
      </c>
      <c r="M152" s="281" t="s">
        <v>12</v>
      </c>
      <c r="N152" s="280">
        <f t="shared" si="29"/>
        <v>0</v>
      </c>
      <c r="O152" s="281" t="s">
        <v>12</v>
      </c>
      <c r="P152" s="280">
        <f t="shared" si="30"/>
        <v>0</v>
      </c>
      <c r="Q152" s="281" t="s">
        <v>12</v>
      </c>
      <c r="R152" s="280">
        <f t="shared" si="39"/>
        <v>0</v>
      </c>
      <c r="S152" s="280">
        <f t="shared" si="31"/>
        <v>1</v>
      </c>
      <c r="T152" s="303">
        <f t="shared" si="32"/>
        <v>6790.7056324231626</v>
      </c>
      <c r="U152" s="303">
        <f t="shared" si="33"/>
        <v>806.49528850501474</v>
      </c>
      <c r="V152" s="303">
        <f t="shared" si="34"/>
        <v>5984.2103439181483</v>
      </c>
      <c r="W152" s="306">
        <f t="shared" si="35"/>
        <v>498.68419532651234</v>
      </c>
      <c r="X152" s="303">
        <v>213.69</v>
      </c>
      <c r="Y152" s="334">
        <v>483</v>
      </c>
      <c r="Z152" s="303">
        <v>46.66</v>
      </c>
      <c r="AA152" s="334">
        <v>8</v>
      </c>
      <c r="AB152" s="303">
        <v>0</v>
      </c>
      <c r="AC152" s="335">
        <f t="shared" si="36"/>
        <v>0</v>
      </c>
      <c r="AD152" s="303">
        <v>0</v>
      </c>
      <c r="AE152" s="303">
        <v>0</v>
      </c>
      <c r="AF152" s="303">
        <v>0</v>
      </c>
      <c r="AG152" s="334">
        <v>0</v>
      </c>
      <c r="AH152" s="334">
        <v>491</v>
      </c>
      <c r="AI152" s="334">
        <v>347.4</v>
      </c>
      <c r="AJ152" s="369">
        <f t="shared" si="37"/>
        <v>607.75</v>
      </c>
    </row>
    <row r="153" spans="1:36" s="282" customFormat="1" ht="18" hidden="1" customHeight="1" x14ac:dyDescent="0.2">
      <c r="A153" s="309" t="s">
        <v>8</v>
      </c>
      <c r="B153" s="276" t="s">
        <v>721</v>
      </c>
      <c r="C153" s="273" t="s">
        <v>9</v>
      </c>
      <c r="D153" s="276" t="s">
        <v>10</v>
      </c>
      <c r="E153" s="275">
        <v>3</v>
      </c>
      <c r="F153" s="276" t="s">
        <v>11</v>
      </c>
      <c r="G153" s="276" t="s">
        <v>612</v>
      </c>
      <c r="H153" s="276" t="s">
        <v>722</v>
      </c>
      <c r="I153" s="276">
        <v>152100</v>
      </c>
      <c r="J153" s="278">
        <v>1</v>
      </c>
      <c r="K153" s="279">
        <v>0.5</v>
      </c>
      <c r="L153" s="280">
        <f t="shared" si="28"/>
        <v>0.5</v>
      </c>
      <c r="M153" s="281" t="s">
        <v>12</v>
      </c>
      <c r="N153" s="280">
        <f t="shared" si="29"/>
        <v>0</v>
      </c>
      <c r="O153" s="281" t="s">
        <v>12</v>
      </c>
      <c r="P153" s="280">
        <f t="shared" si="30"/>
        <v>0</v>
      </c>
      <c r="Q153" s="281" t="s">
        <v>12</v>
      </c>
      <c r="R153" s="280">
        <f t="shared" si="39"/>
        <v>0</v>
      </c>
      <c r="S153" s="280">
        <f t="shared" si="31"/>
        <v>0.5</v>
      </c>
      <c r="T153" s="303">
        <f t="shared" si="32"/>
        <v>3395.3528162115813</v>
      </c>
      <c r="U153" s="303">
        <f t="shared" si="33"/>
        <v>403.24764425250737</v>
      </c>
      <c r="V153" s="303">
        <f t="shared" si="34"/>
        <v>2992.1051719590741</v>
      </c>
      <c r="W153" s="306">
        <f t="shared" si="35"/>
        <v>249.34209766325617</v>
      </c>
      <c r="X153" s="303">
        <v>0</v>
      </c>
      <c r="Y153" s="334">
        <v>0</v>
      </c>
      <c r="Z153" s="303">
        <v>0</v>
      </c>
      <c r="AA153" s="334">
        <v>0</v>
      </c>
      <c r="AB153" s="303">
        <v>0</v>
      </c>
      <c r="AC153" s="335">
        <f t="shared" si="36"/>
        <v>0</v>
      </c>
      <c r="AD153" s="303">
        <v>0</v>
      </c>
      <c r="AE153" s="303">
        <v>0</v>
      </c>
      <c r="AF153" s="303">
        <v>0</v>
      </c>
      <c r="AG153" s="334">
        <v>0</v>
      </c>
      <c r="AH153" s="334">
        <v>0</v>
      </c>
      <c r="AI153" s="334">
        <v>243.12</v>
      </c>
      <c r="AJ153" s="369">
        <f t="shared" si="37"/>
        <v>243.12</v>
      </c>
    </row>
    <row r="154" spans="1:36" s="282" customFormat="1" ht="18" hidden="1" customHeight="1" x14ac:dyDescent="0.2">
      <c r="A154" s="309" t="s">
        <v>39</v>
      </c>
      <c r="B154" s="276" t="s">
        <v>721</v>
      </c>
      <c r="C154" s="273" t="s">
        <v>9</v>
      </c>
      <c r="D154" s="276" t="s">
        <v>10</v>
      </c>
      <c r="E154" s="275">
        <v>3</v>
      </c>
      <c r="F154" s="276" t="s">
        <v>11</v>
      </c>
      <c r="G154" s="276" t="s">
        <v>613</v>
      </c>
      <c r="H154" s="276" t="s">
        <v>28</v>
      </c>
      <c r="I154" s="276" t="s">
        <v>29</v>
      </c>
      <c r="J154" s="278">
        <v>1</v>
      </c>
      <c r="K154" s="279">
        <v>0.5</v>
      </c>
      <c r="L154" s="280">
        <f t="shared" si="28"/>
        <v>0.5</v>
      </c>
      <c r="M154" s="281" t="s">
        <v>12</v>
      </c>
      <c r="N154" s="280">
        <f t="shared" si="29"/>
        <v>0</v>
      </c>
      <c r="O154" s="281" t="s">
        <v>12</v>
      </c>
      <c r="P154" s="280">
        <f t="shared" si="30"/>
        <v>0</v>
      </c>
      <c r="Q154" s="281" t="s">
        <v>12</v>
      </c>
      <c r="R154" s="280">
        <f t="shared" si="39"/>
        <v>0</v>
      </c>
      <c r="S154" s="280">
        <f t="shared" si="31"/>
        <v>0.5</v>
      </c>
      <c r="T154" s="303">
        <f t="shared" si="32"/>
        <v>3395.3528162115813</v>
      </c>
      <c r="U154" s="303">
        <f t="shared" si="33"/>
        <v>403.24764425250737</v>
      </c>
      <c r="V154" s="303">
        <f t="shared" si="34"/>
        <v>2992.1051719590741</v>
      </c>
      <c r="W154" s="306">
        <f t="shared" si="35"/>
        <v>249.34209766325617</v>
      </c>
      <c r="X154" s="303">
        <v>0</v>
      </c>
      <c r="Y154" s="334">
        <v>0</v>
      </c>
      <c r="Z154" s="303">
        <v>0</v>
      </c>
      <c r="AA154" s="334">
        <v>0</v>
      </c>
      <c r="AB154" s="303">
        <v>63.75</v>
      </c>
      <c r="AC154" s="335">
        <f t="shared" si="36"/>
        <v>0.75</v>
      </c>
      <c r="AD154" s="303">
        <v>0</v>
      </c>
      <c r="AE154" s="303">
        <v>0</v>
      </c>
      <c r="AF154" s="303">
        <v>0</v>
      </c>
      <c r="AG154" s="334">
        <v>0</v>
      </c>
      <c r="AH154" s="334">
        <v>0</v>
      </c>
      <c r="AI154" s="334">
        <v>243.12</v>
      </c>
      <c r="AJ154" s="369">
        <f t="shared" si="37"/>
        <v>306.87</v>
      </c>
    </row>
    <row r="155" spans="1:36" s="282" customFormat="1" ht="18" hidden="1" customHeight="1" x14ac:dyDescent="0.2">
      <c r="A155" s="309" t="s">
        <v>499</v>
      </c>
      <c r="B155" s="272" t="s">
        <v>500</v>
      </c>
      <c r="C155" s="273" t="s">
        <v>723</v>
      </c>
      <c r="D155" s="274" t="s">
        <v>501</v>
      </c>
      <c r="E155" s="275">
        <v>4</v>
      </c>
      <c r="F155" s="276" t="s">
        <v>498</v>
      </c>
      <c r="G155" s="272" t="s">
        <v>581</v>
      </c>
      <c r="H155" s="272" t="s">
        <v>724</v>
      </c>
      <c r="I155" s="277">
        <v>601390</v>
      </c>
      <c r="J155" s="278">
        <v>1</v>
      </c>
      <c r="K155" s="279">
        <v>0.75</v>
      </c>
      <c r="L155" s="280">
        <f t="shared" si="28"/>
        <v>0.75</v>
      </c>
      <c r="M155" s="281" t="s">
        <v>12</v>
      </c>
      <c r="N155" s="280">
        <f t="shared" si="29"/>
        <v>0</v>
      </c>
      <c r="O155" s="281" t="s">
        <v>12</v>
      </c>
      <c r="P155" s="280">
        <f t="shared" si="30"/>
        <v>0</v>
      </c>
      <c r="Q155" s="281" t="s">
        <v>12</v>
      </c>
      <c r="R155" s="280">
        <f t="shared" si="39"/>
        <v>0</v>
      </c>
      <c r="S155" s="280">
        <f t="shared" si="31"/>
        <v>0.75</v>
      </c>
      <c r="T155" s="303">
        <f t="shared" si="32"/>
        <v>5093.0292243173717</v>
      </c>
      <c r="U155" s="303">
        <f t="shared" si="33"/>
        <v>604.87146637876106</v>
      </c>
      <c r="V155" s="303">
        <f t="shared" si="34"/>
        <v>4488.1577579386103</v>
      </c>
      <c r="W155" s="306">
        <f t="shared" si="35"/>
        <v>374.01314649488421</v>
      </c>
      <c r="X155" s="303">
        <v>6.37</v>
      </c>
      <c r="Y155" s="334">
        <v>18</v>
      </c>
      <c r="Z155" s="303">
        <v>0</v>
      </c>
      <c r="AA155" s="334">
        <v>0</v>
      </c>
      <c r="AB155" s="303">
        <v>0</v>
      </c>
      <c r="AC155" s="335">
        <f t="shared" si="36"/>
        <v>0</v>
      </c>
      <c r="AD155" s="303">
        <v>0</v>
      </c>
      <c r="AE155" s="303">
        <v>0</v>
      </c>
      <c r="AF155" s="303">
        <v>0</v>
      </c>
      <c r="AG155" s="334">
        <v>0</v>
      </c>
      <c r="AH155" s="334">
        <v>18</v>
      </c>
      <c r="AI155" s="334">
        <v>243.12</v>
      </c>
      <c r="AJ155" s="369">
        <f t="shared" si="37"/>
        <v>249.49</v>
      </c>
    </row>
    <row r="156" spans="1:36" s="282" customFormat="1" ht="18" hidden="1" customHeight="1" x14ac:dyDescent="0.2">
      <c r="A156" s="309" t="s">
        <v>506</v>
      </c>
      <c r="B156" s="272" t="s">
        <v>500</v>
      </c>
      <c r="C156" s="273" t="s">
        <v>723</v>
      </c>
      <c r="D156" s="274" t="s">
        <v>501</v>
      </c>
      <c r="E156" s="275">
        <v>4</v>
      </c>
      <c r="F156" s="276" t="s">
        <v>498</v>
      </c>
      <c r="G156" s="272" t="s">
        <v>581</v>
      </c>
      <c r="H156" s="272" t="s">
        <v>726</v>
      </c>
      <c r="I156" s="277">
        <v>601380</v>
      </c>
      <c r="J156" s="278">
        <v>1</v>
      </c>
      <c r="K156" s="279">
        <v>0.25</v>
      </c>
      <c r="L156" s="280">
        <f t="shared" si="28"/>
        <v>0.25</v>
      </c>
      <c r="M156" s="281" t="s">
        <v>12</v>
      </c>
      <c r="N156" s="280">
        <f t="shared" si="29"/>
        <v>0</v>
      </c>
      <c r="O156" s="281" t="s">
        <v>12</v>
      </c>
      <c r="P156" s="280">
        <f t="shared" si="30"/>
        <v>0</v>
      </c>
      <c r="Q156" s="281" t="s">
        <v>12</v>
      </c>
      <c r="R156" s="280">
        <f t="shared" si="39"/>
        <v>0</v>
      </c>
      <c r="S156" s="280">
        <f t="shared" si="31"/>
        <v>0.25</v>
      </c>
      <c r="T156" s="303">
        <f t="shared" si="32"/>
        <v>1697.6764081057906</v>
      </c>
      <c r="U156" s="303">
        <f t="shared" si="33"/>
        <v>201.62382212625369</v>
      </c>
      <c r="V156" s="303">
        <f t="shared" si="34"/>
        <v>1496.0525859795371</v>
      </c>
      <c r="W156" s="306">
        <f t="shared" si="35"/>
        <v>124.67104883162808</v>
      </c>
      <c r="X156" s="303">
        <v>0</v>
      </c>
      <c r="Y156" s="334">
        <v>0</v>
      </c>
      <c r="Z156" s="303">
        <v>0</v>
      </c>
      <c r="AA156" s="334">
        <v>0</v>
      </c>
      <c r="AB156" s="303">
        <v>0</v>
      </c>
      <c r="AC156" s="335">
        <f t="shared" si="36"/>
        <v>0</v>
      </c>
      <c r="AD156" s="303">
        <v>0</v>
      </c>
      <c r="AE156" s="303">
        <v>0</v>
      </c>
      <c r="AF156" s="303">
        <v>0</v>
      </c>
      <c r="AG156" s="334">
        <v>0</v>
      </c>
      <c r="AH156" s="334">
        <v>0</v>
      </c>
      <c r="AI156" s="334">
        <v>243.12</v>
      </c>
      <c r="AJ156" s="369">
        <f t="shared" si="37"/>
        <v>243.12</v>
      </c>
    </row>
    <row r="157" spans="1:36" s="282" customFormat="1" ht="18" customHeight="1" x14ac:dyDescent="0.2">
      <c r="A157" s="310" t="s">
        <v>169</v>
      </c>
      <c r="B157" s="276" t="s">
        <v>170</v>
      </c>
      <c r="C157" s="273" t="s">
        <v>133</v>
      </c>
      <c r="D157" s="276" t="s">
        <v>134</v>
      </c>
      <c r="E157" s="275" t="s">
        <v>27</v>
      </c>
      <c r="F157" s="276" t="s">
        <v>168</v>
      </c>
      <c r="G157" s="276" t="s">
        <v>171</v>
      </c>
      <c r="H157" s="276" t="s">
        <v>172</v>
      </c>
      <c r="I157" s="283">
        <v>706202</v>
      </c>
      <c r="J157" s="278">
        <v>3</v>
      </c>
      <c r="K157" s="279">
        <v>0.01</v>
      </c>
      <c r="L157" s="280">
        <f t="shared" si="28"/>
        <v>0.03</v>
      </c>
      <c r="M157" s="281" t="s">
        <v>12</v>
      </c>
      <c r="N157" s="280">
        <f t="shared" si="29"/>
        <v>0</v>
      </c>
      <c r="O157" s="281" t="s">
        <v>76</v>
      </c>
      <c r="P157" s="280">
        <v>0.02</v>
      </c>
      <c r="Q157" s="281" t="s">
        <v>12</v>
      </c>
      <c r="R157" s="280">
        <f t="shared" si="39"/>
        <v>0</v>
      </c>
      <c r="S157" s="280">
        <f t="shared" si="31"/>
        <v>0.05</v>
      </c>
      <c r="T157" s="303">
        <f t="shared" si="32"/>
        <v>339.53528162115816</v>
      </c>
      <c r="U157" s="303">
        <f t="shared" si="33"/>
        <v>40.324764425250741</v>
      </c>
      <c r="V157" s="303">
        <f t="shared" si="34"/>
        <v>299.21051719590741</v>
      </c>
      <c r="W157" s="306">
        <f t="shared" si="35"/>
        <v>24.934209766325619</v>
      </c>
      <c r="X157" s="303">
        <v>1.79</v>
      </c>
      <c r="Y157" s="334">
        <v>4</v>
      </c>
      <c r="Z157" s="303">
        <v>0</v>
      </c>
      <c r="AA157" s="334">
        <v>0</v>
      </c>
      <c r="AB157" s="303">
        <v>0</v>
      </c>
      <c r="AC157" s="335">
        <f t="shared" si="36"/>
        <v>0</v>
      </c>
      <c r="AD157" s="303">
        <v>0</v>
      </c>
      <c r="AE157" s="303">
        <v>0</v>
      </c>
      <c r="AF157" s="303">
        <v>0</v>
      </c>
      <c r="AG157" s="334">
        <v>0</v>
      </c>
      <c r="AH157" s="334">
        <v>4</v>
      </c>
      <c r="AI157" s="334">
        <v>243.12</v>
      </c>
      <c r="AJ157" s="369">
        <f t="shared" si="37"/>
        <v>244.91</v>
      </c>
    </row>
    <row r="158" spans="1:36" s="282" customFormat="1" ht="18" customHeight="1" x14ac:dyDescent="0.2">
      <c r="A158" s="310" t="s">
        <v>174</v>
      </c>
      <c r="B158" s="276" t="s">
        <v>170</v>
      </c>
      <c r="C158" s="273" t="s">
        <v>133</v>
      </c>
      <c r="D158" s="276" t="s">
        <v>134</v>
      </c>
      <c r="E158" s="275" t="s">
        <v>27</v>
      </c>
      <c r="F158" s="276" t="s">
        <v>168</v>
      </c>
      <c r="G158" s="276" t="s">
        <v>171</v>
      </c>
      <c r="H158" s="276" t="s">
        <v>566</v>
      </c>
      <c r="I158" s="276">
        <v>706408</v>
      </c>
      <c r="J158" s="278">
        <v>3</v>
      </c>
      <c r="K158" s="279">
        <v>0.01</v>
      </c>
      <c r="L158" s="280">
        <f t="shared" si="28"/>
        <v>0.03</v>
      </c>
      <c r="M158" s="281" t="s">
        <v>12</v>
      </c>
      <c r="N158" s="280">
        <f t="shared" si="29"/>
        <v>0</v>
      </c>
      <c r="O158" s="281" t="s">
        <v>76</v>
      </c>
      <c r="P158" s="280">
        <v>0.02</v>
      </c>
      <c r="Q158" s="281" t="s">
        <v>12</v>
      </c>
      <c r="R158" s="280">
        <f t="shared" si="39"/>
        <v>0</v>
      </c>
      <c r="S158" s="280">
        <f t="shared" si="31"/>
        <v>0.05</v>
      </c>
      <c r="T158" s="303">
        <f t="shared" si="32"/>
        <v>339.53528162115816</v>
      </c>
      <c r="U158" s="303">
        <f t="shared" si="33"/>
        <v>40.324764425250741</v>
      </c>
      <c r="V158" s="303">
        <f t="shared" si="34"/>
        <v>299.21051719590741</v>
      </c>
      <c r="W158" s="306">
        <f t="shared" si="35"/>
        <v>24.934209766325619</v>
      </c>
      <c r="X158" s="303">
        <v>548.83000000000004</v>
      </c>
      <c r="Y158" s="334">
        <v>325</v>
      </c>
      <c r="Z158" s="303">
        <v>2.67</v>
      </c>
      <c r="AA158" s="334">
        <v>1</v>
      </c>
      <c r="AB158" s="303">
        <v>0</v>
      </c>
      <c r="AC158" s="335">
        <f t="shared" si="36"/>
        <v>0</v>
      </c>
      <c r="AD158" s="303">
        <v>0</v>
      </c>
      <c r="AE158" s="303">
        <v>0</v>
      </c>
      <c r="AF158" s="303">
        <v>0</v>
      </c>
      <c r="AG158" s="334">
        <v>0</v>
      </c>
      <c r="AH158" s="334">
        <v>326</v>
      </c>
      <c r="AI158" s="334">
        <v>243.12</v>
      </c>
      <c r="AJ158" s="369">
        <f t="shared" si="37"/>
        <v>794.62</v>
      </c>
    </row>
    <row r="159" spans="1:36" s="282" customFormat="1" ht="18" customHeight="1" x14ac:dyDescent="0.2">
      <c r="A159" s="310" t="s">
        <v>179</v>
      </c>
      <c r="B159" s="276" t="s">
        <v>170</v>
      </c>
      <c r="C159" s="273" t="s">
        <v>133</v>
      </c>
      <c r="D159" s="276" t="s">
        <v>134</v>
      </c>
      <c r="E159" s="275" t="s">
        <v>27</v>
      </c>
      <c r="F159" s="276" t="s">
        <v>168</v>
      </c>
      <c r="G159" s="276" t="s">
        <v>171</v>
      </c>
      <c r="H159" s="276" t="s">
        <v>180</v>
      </c>
      <c r="I159" s="283">
        <v>706207</v>
      </c>
      <c r="J159" s="278">
        <v>3</v>
      </c>
      <c r="K159" s="279">
        <v>0.01</v>
      </c>
      <c r="L159" s="280">
        <f t="shared" si="28"/>
        <v>0.03</v>
      </c>
      <c r="M159" s="281" t="s">
        <v>12</v>
      </c>
      <c r="N159" s="280">
        <f t="shared" si="29"/>
        <v>0</v>
      </c>
      <c r="O159" s="281" t="s">
        <v>76</v>
      </c>
      <c r="P159" s="280">
        <v>0.02</v>
      </c>
      <c r="Q159" s="281" t="s">
        <v>12</v>
      </c>
      <c r="R159" s="280">
        <f t="shared" si="39"/>
        <v>0</v>
      </c>
      <c r="S159" s="280">
        <f t="shared" si="31"/>
        <v>0.05</v>
      </c>
      <c r="T159" s="303">
        <f t="shared" si="32"/>
        <v>339.53528162115816</v>
      </c>
      <c r="U159" s="303">
        <f t="shared" si="33"/>
        <v>40.324764425250741</v>
      </c>
      <c r="V159" s="303">
        <f t="shared" si="34"/>
        <v>299.21051719590741</v>
      </c>
      <c r="W159" s="306">
        <f t="shared" si="35"/>
        <v>24.934209766325619</v>
      </c>
      <c r="X159" s="303">
        <v>330.78</v>
      </c>
      <c r="Y159" s="334">
        <v>869</v>
      </c>
      <c r="Z159" s="303">
        <v>0</v>
      </c>
      <c r="AA159" s="334">
        <v>0</v>
      </c>
      <c r="AB159" s="303">
        <v>0</v>
      </c>
      <c r="AC159" s="335">
        <f t="shared" si="36"/>
        <v>0</v>
      </c>
      <c r="AD159" s="303">
        <v>0</v>
      </c>
      <c r="AE159" s="303">
        <v>0</v>
      </c>
      <c r="AF159" s="303">
        <v>0</v>
      </c>
      <c r="AG159" s="334">
        <v>0</v>
      </c>
      <c r="AH159" s="334">
        <v>869</v>
      </c>
      <c r="AI159" s="334">
        <v>694.68</v>
      </c>
      <c r="AJ159" s="369">
        <f t="shared" si="37"/>
        <v>1025.46</v>
      </c>
    </row>
    <row r="160" spans="1:36" s="282" customFormat="1" ht="18" customHeight="1" x14ac:dyDescent="0.2">
      <c r="A160" s="310" t="s">
        <v>191</v>
      </c>
      <c r="B160" s="276" t="s">
        <v>170</v>
      </c>
      <c r="C160" s="273" t="s">
        <v>133</v>
      </c>
      <c r="D160" s="276" t="s">
        <v>134</v>
      </c>
      <c r="E160" s="275" t="s">
        <v>27</v>
      </c>
      <c r="F160" s="276" t="s">
        <v>168</v>
      </c>
      <c r="G160" s="276" t="s">
        <v>171</v>
      </c>
      <c r="H160" s="276" t="s">
        <v>192</v>
      </c>
      <c r="I160" s="283">
        <v>706201</v>
      </c>
      <c r="J160" s="278">
        <v>3</v>
      </c>
      <c r="K160" s="279">
        <v>0.01</v>
      </c>
      <c r="L160" s="280">
        <f t="shared" si="28"/>
        <v>0.03</v>
      </c>
      <c r="M160" s="281" t="s">
        <v>12</v>
      </c>
      <c r="N160" s="280">
        <f t="shared" si="29"/>
        <v>0</v>
      </c>
      <c r="O160" s="281" t="s">
        <v>76</v>
      </c>
      <c r="P160" s="280">
        <v>0.02</v>
      </c>
      <c r="Q160" s="281" t="s">
        <v>12</v>
      </c>
      <c r="R160" s="280">
        <f t="shared" si="39"/>
        <v>0</v>
      </c>
      <c r="S160" s="280">
        <f t="shared" si="31"/>
        <v>0.05</v>
      </c>
      <c r="T160" s="303">
        <f t="shared" si="32"/>
        <v>339.53528162115816</v>
      </c>
      <c r="U160" s="303">
        <f t="shared" si="33"/>
        <v>40.324764425250741</v>
      </c>
      <c r="V160" s="303">
        <f t="shared" si="34"/>
        <v>299.21051719590741</v>
      </c>
      <c r="W160" s="306">
        <f t="shared" si="35"/>
        <v>24.934209766325619</v>
      </c>
      <c r="X160" s="303">
        <v>22.18</v>
      </c>
      <c r="Y160" s="334">
        <v>59</v>
      </c>
      <c r="Z160" s="303">
        <v>0</v>
      </c>
      <c r="AA160" s="334">
        <v>0</v>
      </c>
      <c r="AB160" s="303">
        <v>0</v>
      </c>
      <c r="AC160" s="335">
        <f t="shared" si="36"/>
        <v>0</v>
      </c>
      <c r="AD160" s="303">
        <v>0</v>
      </c>
      <c r="AE160" s="303">
        <v>0</v>
      </c>
      <c r="AF160" s="303">
        <v>0</v>
      </c>
      <c r="AG160" s="334">
        <v>0</v>
      </c>
      <c r="AH160" s="334">
        <v>59</v>
      </c>
      <c r="AI160" s="334">
        <v>243.12</v>
      </c>
      <c r="AJ160" s="369">
        <f t="shared" si="37"/>
        <v>265.3</v>
      </c>
    </row>
    <row r="161" spans="1:36" s="282" customFormat="1" ht="18" customHeight="1" x14ac:dyDescent="0.2">
      <c r="A161" s="310" t="s">
        <v>193</v>
      </c>
      <c r="B161" s="276" t="s">
        <v>170</v>
      </c>
      <c r="C161" s="273" t="s">
        <v>133</v>
      </c>
      <c r="D161" s="276" t="s">
        <v>134</v>
      </c>
      <c r="E161" s="275" t="s">
        <v>27</v>
      </c>
      <c r="F161" s="276" t="s">
        <v>168</v>
      </c>
      <c r="G161" s="276" t="s">
        <v>171</v>
      </c>
      <c r="H161" s="276" t="s">
        <v>194</v>
      </c>
      <c r="I161" s="283">
        <v>706203</v>
      </c>
      <c r="J161" s="278">
        <v>3</v>
      </c>
      <c r="K161" s="279">
        <v>0.05</v>
      </c>
      <c r="L161" s="280">
        <f t="shared" si="28"/>
        <v>0.15000000000000002</v>
      </c>
      <c r="M161" s="281" t="s">
        <v>12</v>
      </c>
      <c r="N161" s="280">
        <f t="shared" si="29"/>
        <v>0</v>
      </c>
      <c r="O161" s="281" t="s">
        <v>76</v>
      </c>
      <c r="P161" s="280">
        <v>0.1</v>
      </c>
      <c r="Q161" s="281" t="s">
        <v>12</v>
      </c>
      <c r="R161" s="280">
        <f t="shared" si="39"/>
        <v>0</v>
      </c>
      <c r="S161" s="280">
        <f t="shared" si="31"/>
        <v>0.25</v>
      </c>
      <c r="T161" s="303">
        <f t="shared" si="32"/>
        <v>1697.6764081057906</v>
      </c>
      <c r="U161" s="303">
        <f t="shared" si="33"/>
        <v>201.62382212625369</v>
      </c>
      <c r="V161" s="303">
        <f t="shared" si="34"/>
        <v>1496.0525859795371</v>
      </c>
      <c r="W161" s="306">
        <f t="shared" si="35"/>
        <v>124.67104883162808</v>
      </c>
      <c r="X161" s="303">
        <v>3656.2</v>
      </c>
      <c r="Y161" s="334">
        <v>5405</v>
      </c>
      <c r="Z161" s="303">
        <v>602</v>
      </c>
      <c r="AA161" s="334">
        <v>82</v>
      </c>
      <c r="AB161" s="303">
        <v>0</v>
      </c>
      <c r="AC161" s="335">
        <f t="shared" si="36"/>
        <v>0</v>
      </c>
      <c r="AD161" s="303">
        <v>128.07</v>
      </c>
      <c r="AE161" s="303">
        <v>29.24</v>
      </c>
      <c r="AF161" s="303">
        <v>0</v>
      </c>
      <c r="AG161" s="334">
        <v>0</v>
      </c>
      <c r="AH161" s="334">
        <v>5487</v>
      </c>
      <c r="AI161" s="334">
        <v>1736.64</v>
      </c>
      <c r="AJ161" s="369">
        <f t="shared" si="37"/>
        <v>6152.1500000000005</v>
      </c>
    </row>
    <row r="162" spans="1:36" s="282" customFormat="1" ht="18" customHeight="1" x14ac:dyDescent="0.2">
      <c r="A162" s="310" t="s">
        <v>195</v>
      </c>
      <c r="B162" s="276" t="s">
        <v>170</v>
      </c>
      <c r="C162" s="273" t="s">
        <v>133</v>
      </c>
      <c r="D162" s="276" t="s">
        <v>134</v>
      </c>
      <c r="E162" s="275" t="s">
        <v>27</v>
      </c>
      <c r="F162" s="276" t="s">
        <v>168</v>
      </c>
      <c r="G162" s="276" t="s">
        <v>171</v>
      </c>
      <c r="H162" s="276" t="s">
        <v>196</v>
      </c>
      <c r="I162" s="283">
        <v>706404</v>
      </c>
      <c r="J162" s="278">
        <v>3</v>
      </c>
      <c r="K162" s="279">
        <v>0.2</v>
      </c>
      <c r="L162" s="280">
        <f t="shared" si="28"/>
        <v>0.60000000000000009</v>
      </c>
      <c r="M162" s="281" t="s">
        <v>12</v>
      </c>
      <c r="N162" s="280">
        <f t="shared" si="29"/>
        <v>0</v>
      </c>
      <c r="O162" s="281" t="s">
        <v>76</v>
      </c>
      <c r="P162" s="280">
        <v>0.4</v>
      </c>
      <c r="Q162" s="281" t="s">
        <v>12</v>
      </c>
      <c r="R162" s="280">
        <f t="shared" si="39"/>
        <v>0</v>
      </c>
      <c r="S162" s="280">
        <f t="shared" si="31"/>
        <v>1</v>
      </c>
      <c r="T162" s="303">
        <f t="shared" si="32"/>
        <v>6790.7056324231626</v>
      </c>
      <c r="U162" s="303">
        <f t="shared" si="33"/>
        <v>806.49528850501474</v>
      </c>
      <c r="V162" s="303">
        <f t="shared" si="34"/>
        <v>5984.2103439181483</v>
      </c>
      <c r="W162" s="306">
        <f t="shared" si="35"/>
        <v>498.68419532651234</v>
      </c>
      <c r="X162" s="303">
        <v>14228.79</v>
      </c>
      <c r="Y162" s="334">
        <v>15655</v>
      </c>
      <c r="Z162" s="303">
        <v>143.11000000000001</v>
      </c>
      <c r="AA162" s="334">
        <v>45</v>
      </c>
      <c r="AB162" s="303">
        <v>63.75</v>
      </c>
      <c r="AC162" s="335">
        <f t="shared" si="36"/>
        <v>0.75</v>
      </c>
      <c r="AD162" s="303">
        <v>0</v>
      </c>
      <c r="AE162" s="303">
        <v>4333.8599999999997</v>
      </c>
      <c r="AF162" s="303">
        <v>1389.7</v>
      </c>
      <c r="AG162" s="334">
        <v>17776</v>
      </c>
      <c r="AH162" s="334">
        <v>33476</v>
      </c>
      <c r="AI162" s="334">
        <v>5210.04</v>
      </c>
      <c r="AJ162" s="369">
        <f t="shared" si="37"/>
        <v>25369.25</v>
      </c>
    </row>
    <row r="163" spans="1:36" s="282" customFormat="1" ht="18" customHeight="1" x14ac:dyDescent="0.2">
      <c r="A163" s="310" t="s">
        <v>197</v>
      </c>
      <c r="B163" s="276" t="s">
        <v>170</v>
      </c>
      <c r="C163" s="273" t="s">
        <v>133</v>
      </c>
      <c r="D163" s="276" t="s">
        <v>134</v>
      </c>
      <c r="E163" s="275" t="s">
        <v>27</v>
      </c>
      <c r="F163" s="276" t="s">
        <v>168</v>
      </c>
      <c r="G163" s="276" t="s">
        <v>171</v>
      </c>
      <c r="H163" s="276" t="s">
        <v>569</v>
      </c>
      <c r="I163" s="276">
        <v>706211</v>
      </c>
      <c r="J163" s="278">
        <v>3</v>
      </c>
      <c r="K163" s="279">
        <v>0.7</v>
      </c>
      <c r="L163" s="280">
        <f t="shared" si="28"/>
        <v>2.0999999999999996</v>
      </c>
      <c r="M163" s="281" t="s">
        <v>12</v>
      </c>
      <c r="N163" s="280">
        <f t="shared" si="29"/>
        <v>0</v>
      </c>
      <c r="O163" s="281" t="s">
        <v>76</v>
      </c>
      <c r="P163" s="280">
        <v>1.4</v>
      </c>
      <c r="Q163" s="281" t="s">
        <v>12</v>
      </c>
      <c r="R163" s="280">
        <f t="shared" si="39"/>
        <v>0</v>
      </c>
      <c r="S163" s="280">
        <f t="shared" si="31"/>
        <v>3.4999999999999996</v>
      </c>
      <c r="T163" s="303">
        <f t="shared" si="32"/>
        <v>23767.469713481067</v>
      </c>
      <c r="U163" s="303">
        <f t="shared" si="33"/>
        <v>2822.7335097675514</v>
      </c>
      <c r="V163" s="303">
        <f t="shared" si="34"/>
        <v>20944.736203713517</v>
      </c>
      <c r="W163" s="306">
        <f t="shared" ref="W163:W188" si="40">V163/12</f>
        <v>1745.3946836427931</v>
      </c>
      <c r="X163" s="303">
        <v>149807.31</v>
      </c>
      <c r="Y163" s="334">
        <v>23441</v>
      </c>
      <c r="Z163" s="303">
        <v>335.27</v>
      </c>
      <c r="AA163" s="334">
        <v>29</v>
      </c>
      <c r="AB163" s="303">
        <v>0</v>
      </c>
      <c r="AC163" s="335">
        <f t="shared" si="36"/>
        <v>0</v>
      </c>
      <c r="AD163" s="303">
        <v>16.809999999999999</v>
      </c>
      <c r="AE163" s="303">
        <v>0</v>
      </c>
      <c r="AF163" s="303">
        <v>21536.65</v>
      </c>
      <c r="AG163" s="334">
        <v>339382</v>
      </c>
      <c r="AH163" s="334">
        <v>362852</v>
      </c>
      <c r="AI163" s="334">
        <v>13893.48</v>
      </c>
      <c r="AJ163" s="369">
        <f t="shared" si="37"/>
        <v>185589.52000000002</v>
      </c>
    </row>
    <row r="164" spans="1:36" s="282" customFormat="1" ht="18" customHeight="1" x14ac:dyDescent="0.2">
      <c r="A164" s="310" t="s">
        <v>198</v>
      </c>
      <c r="B164" s="276" t="s">
        <v>170</v>
      </c>
      <c r="C164" s="273" t="s">
        <v>133</v>
      </c>
      <c r="D164" s="276" t="s">
        <v>134</v>
      </c>
      <c r="E164" s="275" t="s">
        <v>27</v>
      </c>
      <c r="F164" s="276" t="s">
        <v>168</v>
      </c>
      <c r="G164" s="276" t="s">
        <v>171</v>
      </c>
      <c r="H164" s="276" t="s">
        <v>199</v>
      </c>
      <c r="I164" s="276">
        <v>705401</v>
      </c>
      <c r="J164" s="278">
        <v>3</v>
      </c>
      <c r="K164" s="279">
        <v>0.01</v>
      </c>
      <c r="L164" s="280">
        <f t="shared" si="28"/>
        <v>0.03</v>
      </c>
      <c r="M164" s="281" t="s">
        <v>12</v>
      </c>
      <c r="N164" s="280">
        <f t="shared" si="29"/>
        <v>0</v>
      </c>
      <c r="O164" s="281" t="s">
        <v>76</v>
      </c>
      <c r="P164" s="280">
        <v>0.02</v>
      </c>
      <c r="Q164" s="281" t="s">
        <v>12</v>
      </c>
      <c r="R164" s="280">
        <f t="shared" si="39"/>
        <v>0</v>
      </c>
      <c r="S164" s="280">
        <f t="shared" si="31"/>
        <v>0.05</v>
      </c>
      <c r="T164" s="303">
        <f t="shared" si="32"/>
        <v>339.53528162115816</v>
      </c>
      <c r="U164" s="303">
        <f t="shared" si="33"/>
        <v>40.324764425250741</v>
      </c>
      <c r="V164" s="303">
        <f t="shared" si="34"/>
        <v>299.21051719590741</v>
      </c>
      <c r="W164" s="306">
        <f t="shared" si="40"/>
        <v>24.934209766325619</v>
      </c>
      <c r="X164" s="303">
        <v>0</v>
      </c>
      <c r="Y164" s="334">
        <v>0</v>
      </c>
      <c r="Z164" s="303">
        <v>0</v>
      </c>
      <c r="AA164" s="334">
        <v>0</v>
      </c>
      <c r="AB164" s="303">
        <v>0</v>
      </c>
      <c r="AC164" s="335">
        <f t="shared" si="36"/>
        <v>0</v>
      </c>
      <c r="AD164" s="303">
        <v>0</v>
      </c>
      <c r="AE164" s="303">
        <v>0</v>
      </c>
      <c r="AF164" s="303">
        <v>0</v>
      </c>
      <c r="AG164" s="334">
        <v>0</v>
      </c>
      <c r="AH164" s="334">
        <v>0</v>
      </c>
      <c r="AI164" s="334">
        <v>243.12</v>
      </c>
      <c r="AJ164" s="369">
        <f t="shared" si="37"/>
        <v>243.12</v>
      </c>
    </row>
    <row r="165" spans="1:36" s="282" customFormat="1" ht="18" customHeight="1" x14ac:dyDescent="0.2">
      <c r="A165" s="309" t="s">
        <v>131</v>
      </c>
      <c r="B165" s="276" t="s">
        <v>132</v>
      </c>
      <c r="C165" s="273" t="s">
        <v>133</v>
      </c>
      <c r="D165" s="276" t="s">
        <v>134</v>
      </c>
      <c r="E165" s="275">
        <v>2</v>
      </c>
      <c r="F165" s="276" t="s">
        <v>135</v>
      </c>
      <c r="G165" s="276" t="s">
        <v>727</v>
      </c>
      <c r="H165" s="276" t="s">
        <v>728</v>
      </c>
      <c r="I165" s="283">
        <v>509600</v>
      </c>
      <c r="J165" s="278">
        <v>2</v>
      </c>
      <c r="K165" s="279">
        <v>1</v>
      </c>
      <c r="L165" s="280">
        <f t="shared" si="28"/>
        <v>2</v>
      </c>
      <c r="M165" s="281" t="s">
        <v>12</v>
      </c>
      <c r="N165" s="280">
        <f t="shared" si="29"/>
        <v>0</v>
      </c>
      <c r="O165" s="281" t="s">
        <v>76</v>
      </c>
      <c r="P165" s="280">
        <v>1</v>
      </c>
      <c r="Q165" s="281" t="s">
        <v>12</v>
      </c>
      <c r="R165" s="280">
        <f t="shared" si="39"/>
        <v>0</v>
      </c>
      <c r="S165" s="280">
        <f t="shared" si="31"/>
        <v>3</v>
      </c>
      <c r="T165" s="303">
        <f t="shared" si="32"/>
        <v>20372.116897269487</v>
      </c>
      <c r="U165" s="303">
        <f t="shared" si="33"/>
        <v>2419.4858655150442</v>
      </c>
      <c r="V165" s="303">
        <f t="shared" si="34"/>
        <v>17952.631031754441</v>
      </c>
      <c r="W165" s="306">
        <f t="shared" si="40"/>
        <v>1496.0525859795368</v>
      </c>
      <c r="X165" s="303">
        <v>21371.65</v>
      </c>
      <c r="Y165" s="334">
        <v>3100</v>
      </c>
      <c r="Z165" s="303">
        <v>45.06</v>
      </c>
      <c r="AA165" s="334">
        <v>9</v>
      </c>
      <c r="AB165" s="303">
        <v>255</v>
      </c>
      <c r="AC165" s="335">
        <f t="shared" si="36"/>
        <v>3</v>
      </c>
      <c r="AD165" s="303">
        <v>0</v>
      </c>
      <c r="AE165" s="303">
        <v>521.62</v>
      </c>
      <c r="AF165" s="303">
        <v>3110.6</v>
      </c>
      <c r="AG165" s="334">
        <v>57576</v>
      </c>
      <c r="AH165" s="334">
        <v>60685</v>
      </c>
      <c r="AI165" s="334">
        <v>10420.08</v>
      </c>
      <c r="AJ165" s="369">
        <f t="shared" si="37"/>
        <v>35724.01</v>
      </c>
    </row>
    <row r="166" spans="1:36" s="282" customFormat="1" ht="18" customHeight="1" x14ac:dyDescent="0.2">
      <c r="A166" s="310" t="s">
        <v>189</v>
      </c>
      <c r="B166" s="276" t="s">
        <v>190</v>
      </c>
      <c r="C166" s="273" t="s">
        <v>133</v>
      </c>
      <c r="D166" s="276" t="s">
        <v>134</v>
      </c>
      <c r="E166" s="275">
        <v>2</v>
      </c>
      <c r="F166" s="276" t="s">
        <v>168</v>
      </c>
      <c r="G166" s="276" t="s">
        <v>729</v>
      </c>
      <c r="H166" s="276" t="s">
        <v>730</v>
      </c>
      <c r="I166" s="276">
        <v>705100</v>
      </c>
      <c r="J166" s="278">
        <v>1</v>
      </c>
      <c r="K166" s="279">
        <v>1</v>
      </c>
      <c r="L166" s="280">
        <f t="shared" si="28"/>
        <v>1</v>
      </c>
      <c r="M166" s="281" t="s">
        <v>12</v>
      </c>
      <c r="N166" s="280">
        <f t="shared" si="29"/>
        <v>0</v>
      </c>
      <c r="O166" s="281" t="s">
        <v>76</v>
      </c>
      <c r="P166" s="280">
        <v>1</v>
      </c>
      <c r="Q166" s="281" t="s">
        <v>12</v>
      </c>
      <c r="R166" s="280">
        <f t="shared" si="39"/>
        <v>0</v>
      </c>
      <c r="S166" s="280">
        <f t="shared" si="31"/>
        <v>2</v>
      </c>
      <c r="T166" s="303">
        <f t="shared" si="32"/>
        <v>13581.411264846325</v>
      </c>
      <c r="U166" s="303">
        <f t="shared" si="33"/>
        <v>1612.9905770100295</v>
      </c>
      <c r="V166" s="303">
        <f t="shared" si="34"/>
        <v>11968.420687836297</v>
      </c>
      <c r="W166" s="306">
        <f t="shared" si="40"/>
        <v>997.36839065302468</v>
      </c>
      <c r="X166" s="303">
        <v>14.38</v>
      </c>
      <c r="Y166" s="334">
        <v>11</v>
      </c>
      <c r="Z166" s="303">
        <v>65.599999999999994</v>
      </c>
      <c r="AA166" s="334">
        <v>8</v>
      </c>
      <c r="AB166" s="303">
        <v>0</v>
      </c>
      <c r="AC166" s="335">
        <f t="shared" si="36"/>
        <v>0</v>
      </c>
      <c r="AD166" s="303">
        <v>3.59</v>
      </c>
      <c r="AE166" s="303">
        <v>0</v>
      </c>
      <c r="AF166" s="303">
        <v>0</v>
      </c>
      <c r="AG166" s="334">
        <v>0</v>
      </c>
      <c r="AH166" s="334">
        <v>19</v>
      </c>
      <c r="AI166" s="334">
        <v>243.12</v>
      </c>
      <c r="AJ166" s="369">
        <f t="shared" si="37"/>
        <v>326.69</v>
      </c>
    </row>
    <row r="167" spans="1:36" s="282" customFormat="1" ht="18" customHeight="1" x14ac:dyDescent="0.2">
      <c r="A167" s="309" t="s">
        <v>502</v>
      </c>
      <c r="B167" s="272" t="s">
        <v>731</v>
      </c>
      <c r="C167" s="273" t="s">
        <v>133</v>
      </c>
      <c r="D167" s="276" t="s">
        <v>134</v>
      </c>
      <c r="E167" s="275">
        <v>2</v>
      </c>
      <c r="F167" s="276" t="s">
        <v>498</v>
      </c>
      <c r="G167" s="272" t="s">
        <v>664</v>
      </c>
      <c r="H167" s="272" t="s">
        <v>915</v>
      </c>
      <c r="I167" s="277">
        <v>600001</v>
      </c>
      <c r="J167" s="278">
        <v>2</v>
      </c>
      <c r="K167" s="279">
        <v>1</v>
      </c>
      <c r="L167" s="280">
        <f t="shared" si="28"/>
        <v>2</v>
      </c>
      <c r="M167" s="281" t="s">
        <v>12</v>
      </c>
      <c r="N167" s="280">
        <f t="shared" si="29"/>
        <v>0</v>
      </c>
      <c r="O167" s="281" t="s">
        <v>76</v>
      </c>
      <c r="P167" s="280">
        <v>1</v>
      </c>
      <c r="Q167" s="281" t="s">
        <v>12</v>
      </c>
      <c r="R167" s="280">
        <f t="shared" si="39"/>
        <v>0</v>
      </c>
      <c r="S167" s="280">
        <f t="shared" si="31"/>
        <v>3</v>
      </c>
      <c r="T167" s="303">
        <f t="shared" si="32"/>
        <v>20372.116897269487</v>
      </c>
      <c r="U167" s="303">
        <f t="shared" si="33"/>
        <v>2419.4858655150442</v>
      </c>
      <c r="V167" s="303">
        <f t="shared" si="34"/>
        <v>17952.631031754441</v>
      </c>
      <c r="W167" s="306">
        <f t="shared" si="40"/>
        <v>1496.0525859795368</v>
      </c>
      <c r="X167" s="303">
        <v>1310.07</v>
      </c>
      <c r="Y167" s="334">
        <v>3043</v>
      </c>
      <c r="Z167" s="303">
        <v>63.83</v>
      </c>
      <c r="AA167" s="334">
        <v>16</v>
      </c>
      <c r="AB167" s="303">
        <v>318.75</v>
      </c>
      <c r="AC167" s="335">
        <f t="shared" si="36"/>
        <v>3.75</v>
      </c>
      <c r="AD167" s="303">
        <v>0</v>
      </c>
      <c r="AE167" s="303">
        <v>0</v>
      </c>
      <c r="AF167" s="303">
        <v>0</v>
      </c>
      <c r="AG167" s="334">
        <v>0</v>
      </c>
      <c r="AH167" s="334">
        <v>3059</v>
      </c>
      <c r="AI167" s="334">
        <v>694.68</v>
      </c>
      <c r="AJ167" s="369">
        <f t="shared" si="37"/>
        <v>2387.33</v>
      </c>
    </row>
    <row r="168" spans="1:36" s="282" customFormat="1" ht="18" customHeight="1" x14ac:dyDescent="0.2">
      <c r="A168" s="309" t="s">
        <v>527</v>
      </c>
      <c r="B168" s="276" t="s">
        <v>177</v>
      </c>
      <c r="C168" s="273" t="s">
        <v>133</v>
      </c>
      <c r="D168" s="276" t="s">
        <v>134</v>
      </c>
      <c r="E168" s="275">
        <v>2</v>
      </c>
      <c r="F168" s="276" t="s">
        <v>521</v>
      </c>
      <c r="G168" s="276" t="s">
        <v>555</v>
      </c>
      <c r="H168" s="276"/>
      <c r="I168" s="276">
        <v>703001</v>
      </c>
      <c r="J168" s="278">
        <v>3</v>
      </c>
      <c r="K168" s="279">
        <v>0.04</v>
      </c>
      <c r="L168" s="280">
        <f t="shared" si="28"/>
        <v>0.12</v>
      </c>
      <c r="M168" s="281" t="s">
        <v>76</v>
      </c>
      <c r="N168" s="280">
        <f t="shared" si="29"/>
        <v>0.12</v>
      </c>
      <c r="O168" s="281" t="s">
        <v>76</v>
      </c>
      <c r="P168" s="280">
        <v>0.04</v>
      </c>
      <c r="Q168" s="281" t="s">
        <v>12</v>
      </c>
      <c r="R168" s="280">
        <f t="shared" si="39"/>
        <v>0</v>
      </c>
      <c r="S168" s="280">
        <f t="shared" si="31"/>
        <v>0.27999999999999997</v>
      </c>
      <c r="T168" s="303">
        <f t="shared" si="32"/>
        <v>1901.3975770784853</v>
      </c>
      <c r="U168" s="303">
        <f t="shared" si="33"/>
        <v>225.81868078140411</v>
      </c>
      <c r="V168" s="303">
        <f t="shared" si="34"/>
        <v>1675.5788962970812</v>
      </c>
      <c r="W168" s="306">
        <f t="shared" si="40"/>
        <v>139.63157469142342</v>
      </c>
      <c r="X168" s="303">
        <v>1.51</v>
      </c>
      <c r="Y168" s="334">
        <v>4</v>
      </c>
      <c r="Z168" s="303">
        <v>9.85</v>
      </c>
      <c r="AA168" s="334">
        <v>1</v>
      </c>
      <c r="AB168" s="303">
        <v>0</v>
      </c>
      <c r="AC168" s="335">
        <f t="shared" si="36"/>
        <v>0</v>
      </c>
      <c r="AD168" s="303">
        <v>0</v>
      </c>
      <c r="AE168" s="303">
        <v>0</v>
      </c>
      <c r="AF168" s="303">
        <v>0</v>
      </c>
      <c r="AG168" s="334">
        <v>0</v>
      </c>
      <c r="AH168" s="334">
        <v>5</v>
      </c>
      <c r="AI168" s="334">
        <v>243.12</v>
      </c>
      <c r="AJ168" s="369">
        <f t="shared" si="37"/>
        <v>254.48000000000002</v>
      </c>
    </row>
    <row r="169" spans="1:36" s="282" customFormat="1" ht="18" customHeight="1" x14ac:dyDescent="0.2">
      <c r="A169" s="309" t="s">
        <v>176</v>
      </c>
      <c r="B169" s="276" t="s">
        <v>177</v>
      </c>
      <c r="C169" s="273" t="s">
        <v>133</v>
      </c>
      <c r="D169" s="276" t="s">
        <v>134</v>
      </c>
      <c r="E169" s="275">
        <v>2</v>
      </c>
      <c r="F169" s="276" t="s">
        <v>168</v>
      </c>
      <c r="G169" s="276" t="s">
        <v>888</v>
      </c>
      <c r="H169" s="276" t="s">
        <v>889</v>
      </c>
      <c r="I169" s="276">
        <v>704050</v>
      </c>
      <c r="J169" s="278">
        <v>3</v>
      </c>
      <c r="K169" s="279">
        <v>0.12</v>
      </c>
      <c r="L169" s="280">
        <f t="shared" si="28"/>
        <v>0.36</v>
      </c>
      <c r="M169" s="281" t="s">
        <v>76</v>
      </c>
      <c r="N169" s="280">
        <f t="shared" si="29"/>
        <v>0.36</v>
      </c>
      <c r="O169" s="281" t="s">
        <v>76</v>
      </c>
      <c r="P169" s="280">
        <v>0.12</v>
      </c>
      <c r="Q169" s="281" t="s">
        <v>12</v>
      </c>
      <c r="R169" s="280">
        <f t="shared" si="39"/>
        <v>0</v>
      </c>
      <c r="S169" s="280">
        <f t="shared" si="31"/>
        <v>0.84</v>
      </c>
      <c r="T169" s="303">
        <f t="shared" si="32"/>
        <v>5704.1927312354564</v>
      </c>
      <c r="U169" s="303">
        <f t="shared" si="33"/>
        <v>677.45604234421239</v>
      </c>
      <c r="V169" s="303">
        <f t="shared" si="34"/>
        <v>5026.7366888912438</v>
      </c>
      <c r="W169" s="306">
        <f t="shared" si="40"/>
        <v>418.8947240742703</v>
      </c>
      <c r="X169" s="303">
        <v>0</v>
      </c>
      <c r="Y169" s="334">
        <v>0</v>
      </c>
      <c r="Z169" s="303">
        <v>0</v>
      </c>
      <c r="AA169" s="334">
        <v>0</v>
      </c>
      <c r="AB169" s="303">
        <v>0</v>
      </c>
      <c r="AC169" s="335">
        <f t="shared" si="36"/>
        <v>0</v>
      </c>
      <c r="AD169" s="303">
        <v>0</v>
      </c>
      <c r="AE169" s="303">
        <v>0</v>
      </c>
      <c r="AF169" s="303">
        <v>0</v>
      </c>
      <c r="AG169" s="334">
        <v>0</v>
      </c>
      <c r="AH169" s="334">
        <v>0</v>
      </c>
      <c r="AI169" s="334">
        <v>243.12</v>
      </c>
      <c r="AJ169" s="369">
        <f t="shared" si="37"/>
        <v>243.12</v>
      </c>
    </row>
    <row r="170" spans="1:36" s="282" customFormat="1" ht="18" customHeight="1" x14ac:dyDescent="0.2">
      <c r="A170" s="310" t="s">
        <v>64</v>
      </c>
      <c r="B170" s="276" t="s">
        <v>177</v>
      </c>
      <c r="C170" s="273" t="s">
        <v>133</v>
      </c>
      <c r="D170" s="276" t="s">
        <v>134</v>
      </c>
      <c r="E170" s="275">
        <v>2</v>
      </c>
      <c r="F170" s="276" t="s">
        <v>40</v>
      </c>
      <c r="G170" s="276" t="s">
        <v>556</v>
      </c>
      <c r="H170" s="276" t="s">
        <v>557</v>
      </c>
      <c r="I170" s="276">
        <v>709000</v>
      </c>
      <c r="J170" s="278">
        <v>3</v>
      </c>
      <c r="K170" s="279">
        <v>0.84</v>
      </c>
      <c r="L170" s="280">
        <f t="shared" si="28"/>
        <v>2.52</v>
      </c>
      <c r="M170" s="281" t="s">
        <v>76</v>
      </c>
      <c r="N170" s="280">
        <f t="shared" si="29"/>
        <v>2.52</v>
      </c>
      <c r="O170" s="281" t="s">
        <v>76</v>
      </c>
      <c r="P170" s="280">
        <v>0.84</v>
      </c>
      <c r="Q170" s="281" t="s">
        <v>12</v>
      </c>
      <c r="R170" s="280">
        <f t="shared" si="39"/>
        <v>0</v>
      </c>
      <c r="S170" s="280">
        <f t="shared" si="31"/>
        <v>5.88</v>
      </c>
      <c r="T170" s="303">
        <f t="shared" si="32"/>
        <v>39929.349118648199</v>
      </c>
      <c r="U170" s="303">
        <f t="shared" si="33"/>
        <v>4742.1922964094865</v>
      </c>
      <c r="V170" s="303">
        <f t="shared" si="34"/>
        <v>35187.156822238714</v>
      </c>
      <c r="W170" s="306">
        <f t="shared" si="40"/>
        <v>2932.2630685198928</v>
      </c>
      <c r="X170" s="303">
        <v>2.76</v>
      </c>
      <c r="Y170" s="334">
        <v>2</v>
      </c>
      <c r="Z170" s="303">
        <v>2.4500000000000002</v>
      </c>
      <c r="AA170" s="334">
        <v>1</v>
      </c>
      <c r="AB170" s="303">
        <v>0</v>
      </c>
      <c r="AC170" s="335">
        <f t="shared" si="36"/>
        <v>0</v>
      </c>
      <c r="AD170" s="303">
        <v>224.65</v>
      </c>
      <c r="AE170" s="303">
        <v>0</v>
      </c>
      <c r="AF170" s="303">
        <v>0</v>
      </c>
      <c r="AG170" s="334">
        <v>0</v>
      </c>
      <c r="AH170" s="334">
        <v>3</v>
      </c>
      <c r="AI170" s="334">
        <v>243.12</v>
      </c>
      <c r="AJ170" s="369">
        <f t="shared" si="37"/>
        <v>472.98</v>
      </c>
    </row>
    <row r="171" spans="1:36" s="282" customFormat="1" ht="18" customHeight="1" x14ac:dyDescent="0.2">
      <c r="A171" s="310" t="s">
        <v>181</v>
      </c>
      <c r="B171" s="276" t="s">
        <v>182</v>
      </c>
      <c r="C171" s="273" t="s">
        <v>133</v>
      </c>
      <c r="D171" s="276" t="s">
        <v>134</v>
      </c>
      <c r="E171" s="275">
        <v>2</v>
      </c>
      <c r="F171" s="276" t="s">
        <v>168</v>
      </c>
      <c r="G171" s="276" t="s">
        <v>888</v>
      </c>
      <c r="H171" s="276" t="s">
        <v>178</v>
      </c>
      <c r="I171" s="276">
        <v>704050</v>
      </c>
      <c r="J171" s="278">
        <v>2</v>
      </c>
      <c r="K171" s="279">
        <v>1</v>
      </c>
      <c r="L171" s="280">
        <f t="shared" si="28"/>
        <v>2</v>
      </c>
      <c r="M171" s="281" t="s">
        <v>12</v>
      </c>
      <c r="N171" s="280">
        <f t="shared" si="29"/>
        <v>0</v>
      </c>
      <c r="O171" s="281" t="s">
        <v>76</v>
      </c>
      <c r="P171" s="280">
        <v>1</v>
      </c>
      <c r="Q171" s="281" t="s">
        <v>12</v>
      </c>
      <c r="R171" s="280">
        <f t="shared" si="39"/>
        <v>0</v>
      </c>
      <c r="S171" s="280">
        <f t="shared" si="31"/>
        <v>3</v>
      </c>
      <c r="T171" s="303">
        <f t="shared" si="32"/>
        <v>20372.116897269487</v>
      </c>
      <c r="U171" s="303">
        <f t="shared" si="33"/>
        <v>2419.4858655150442</v>
      </c>
      <c r="V171" s="303">
        <f t="shared" si="34"/>
        <v>17952.631031754441</v>
      </c>
      <c r="W171" s="306">
        <f t="shared" si="40"/>
        <v>1496.0525859795368</v>
      </c>
      <c r="X171" s="303">
        <v>1076.95</v>
      </c>
      <c r="Y171" s="334">
        <v>2494</v>
      </c>
      <c r="Z171" s="303">
        <v>29.4</v>
      </c>
      <c r="AA171" s="334">
        <v>4</v>
      </c>
      <c r="AB171" s="303">
        <v>0</v>
      </c>
      <c r="AC171" s="335">
        <f t="shared" si="36"/>
        <v>0</v>
      </c>
      <c r="AD171" s="303">
        <v>9.76</v>
      </c>
      <c r="AE171" s="303">
        <v>0</v>
      </c>
      <c r="AF171" s="303">
        <v>0</v>
      </c>
      <c r="AG171" s="334">
        <v>0</v>
      </c>
      <c r="AH171" s="334">
        <v>2498</v>
      </c>
      <c r="AI171" s="334">
        <v>694.68</v>
      </c>
      <c r="AJ171" s="369">
        <f t="shared" si="37"/>
        <v>1810.79</v>
      </c>
    </row>
    <row r="172" spans="1:36" s="282" customFormat="1" ht="18" customHeight="1" x14ac:dyDescent="0.2">
      <c r="A172" s="310" t="s">
        <v>523</v>
      </c>
      <c r="B172" s="276" t="s">
        <v>524</v>
      </c>
      <c r="C172" s="273" t="s">
        <v>133</v>
      </c>
      <c r="D172" s="276" t="s">
        <v>134</v>
      </c>
      <c r="E172" s="275">
        <v>2</v>
      </c>
      <c r="F172" s="276" t="s">
        <v>521</v>
      </c>
      <c r="G172" s="276" t="s">
        <v>734</v>
      </c>
      <c r="H172" s="276" t="s">
        <v>525</v>
      </c>
      <c r="I172" s="283">
        <v>107001</v>
      </c>
      <c r="J172" s="278">
        <v>1</v>
      </c>
      <c r="K172" s="279">
        <v>1</v>
      </c>
      <c r="L172" s="280">
        <f t="shared" si="28"/>
        <v>1</v>
      </c>
      <c r="M172" s="281" t="s">
        <v>12</v>
      </c>
      <c r="N172" s="280">
        <f t="shared" si="29"/>
        <v>0</v>
      </c>
      <c r="O172" s="281" t="s">
        <v>76</v>
      </c>
      <c r="P172" s="280">
        <f t="shared" ref="P172:P181" si="41">IF(O172="Y",L172,0)</f>
        <v>1</v>
      </c>
      <c r="Q172" s="281" t="s">
        <v>12</v>
      </c>
      <c r="R172" s="280">
        <f t="shared" si="39"/>
        <v>0</v>
      </c>
      <c r="S172" s="280">
        <f t="shared" si="31"/>
        <v>2</v>
      </c>
      <c r="T172" s="303">
        <f t="shared" si="32"/>
        <v>13581.411264846325</v>
      </c>
      <c r="U172" s="303">
        <f t="shared" si="33"/>
        <v>1612.9905770100295</v>
      </c>
      <c r="V172" s="303">
        <f t="shared" si="34"/>
        <v>11968.420687836297</v>
      </c>
      <c r="W172" s="306">
        <f t="shared" si="40"/>
        <v>997.36839065302468</v>
      </c>
      <c r="X172" s="303">
        <v>916.41</v>
      </c>
      <c r="Y172" s="334">
        <v>806</v>
      </c>
      <c r="Z172" s="303">
        <v>390.55</v>
      </c>
      <c r="AA172" s="334">
        <v>96</v>
      </c>
      <c r="AB172" s="303">
        <v>148.75</v>
      </c>
      <c r="AC172" s="335">
        <f t="shared" si="36"/>
        <v>1.75</v>
      </c>
      <c r="AD172" s="303">
        <v>10.35</v>
      </c>
      <c r="AE172" s="303">
        <v>0</v>
      </c>
      <c r="AF172" s="303">
        <v>0</v>
      </c>
      <c r="AG172" s="334">
        <v>0</v>
      </c>
      <c r="AH172" s="334">
        <v>902</v>
      </c>
      <c r="AI172" s="334">
        <v>694.68</v>
      </c>
      <c r="AJ172" s="369">
        <f t="shared" si="37"/>
        <v>2160.7399999999998</v>
      </c>
    </row>
    <row r="173" spans="1:36" s="282" customFormat="1" ht="18" customHeight="1" x14ac:dyDescent="0.2">
      <c r="A173" s="309" t="s">
        <v>528</v>
      </c>
      <c r="B173" s="276" t="s">
        <v>529</v>
      </c>
      <c r="C173" s="273" t="s">
        <v>133</v>
      </c>
      <c r="D173" s="276" t="s">
        <v>134</v>
      </c>
      <c r="E173" s="275">
        <v>2</v>
      </c>
      <c r="F173" s="276" t="s">
        <v>521</v>
      </c>
      <c r="G173" s="276" t="s">
        <v>530</v>
      </c>
      <c r="H173" s="276" t="s">
        <v>530</v>
      </c>
      <c r="I173" s="283">
        <v>103000</v>
      </c>
      <c r="J173" s="278">
        <v>1</v>
      </c>
      <c r="K173" s="279">
        <v>0.11</v>
      </c>
      <c r="L173" s="280">
        <f t="shared" si="28"/>
        <v>0.11</v>
      </c>
      <c r="M173" s="281" t="s">
        <v>12</v>
      </c>
      <c r="N173" s="280">
        <f t="shared" si="29"/>
        <v>0</v>
      </c>
      <c r="O173" s="281" t="s">
        <v>76</v>
      </c>
      <c r="P173" s="280">
        <v>0.11</v>
      </c>
      <c r="Q173" s="281" t="s">
        <v>12</v>
      </c>
      <c r="R173" s="280">
        <f t="shared" ref="R173:R204" si="42">IF(Q173="Y",L173,0)</f>
        <v>0</v>
      </c>
      <c r="S173" s="280">
        <f t="shared" si="31"/>
        <v>0.22</v>
      </c>
      <c r="T173" s="303">
        <f t="shared" si="32"/>
        <v>1493.9552391330958</v>
      </c>
      <c r="U173" s="303">
        <f t="shared" si="33"/>
        <v>177.42896347110323</v>
      </c>
      <c r="V173" s="303">
        <f t="shared" si="34"/>
        <v>1316.5262756619925</v>
      </c>
      <c r="W173" s="306">
        <f t="shared" si="40"/>
        <v>109.7105229718327</v>
      </c>
      <c r="X173" s="303">
        <v>13.92</v>
      </c>
      <c r="Y173" s="334">
        <v>37</v>
      </c>
      <c r="Z173" s="303">
        <v>0</v>
      </c>
      <c r="AA173" s="334">
        <v>0</v>
      </c>
      <c r="AB173" s="303">
        <v>0</v>
      </c>
      <c r="AC173" s="335">
        <f t="shared" si="36"/>
        <v>0</v>
      </c>
      <c r="AD173" s="303">
        <v>0</v>
      </c>
      <c r="AE173" s="303">
        <v>0</v>
      </c>
      <c r="AF173" s="303">
        <v>0</v>
      </c>
      <c r="AG173" s="334">
        <v>0</v>
      </c>
      <c r="AH173" s="334">
        <v>37</v>
      </c>
      <c r="AI173" s="334">
        <v>243.12</v>
      </c>
      <c r="AJ173" s="369">
        <f t="shared" si="37"/>
        <v>257.04000000000002</v>
      </c>
    </row>
    <row r="174" spans="1:36" s="282" customFormat="1" ht="18" customHeight="1" x14ac:dyDescent="0.2">
      <c r="A174" s="309" t="s">
        <v>531</v>
      </c>
      <c r="B174" s="276" t="s">
        <v>529</v>
      </c>
      <c r="C174" s="273" t="s">
        <v>133</v>
      </c>
      <c r="D174" s="276" t="s">
        <v>134</v>
      </c>
      <c r="E174" s="275">
        <v>2</v>
      </c>
      <c r="F174" s="276" t="s">
        <v>521</v>
      </c>
      <c r="G174" s="276" t="s">
        <v>532</v>
      </c>
      <c r="H174" s="276" t="s">
        <v>532</v>
      </c>
      <c r="I174" s="283">
        <v>104000</v>
      </c>
      <c r="J174" s="278">
        <v>1</v>
      </c>
      <c r="K174" s="279">
        <v>0.11</v>
      </c>
      <c r="L174" s="280">
        <f t="shared" si="28"/>
        <v>0.11</v>
      </c>
      <c r="M174" s="281" t="s">
        <v>12</v>
      </c>
      <c r="N174" s="280">
        <f t="shared" si="29"/>
        <v>0</v>
      </c>
      <c r="O174" s="281" t="s">
        <v>76</v>
      </c>
      <c r="P174" s="280">
        <f t="shared" si="41"/>
        <v>0.11</v>
      </c>
      <c r="Q174" s="281" t="s">
        <v>12</v>
      </c>
      <c r="R174" s="280">
        <f t="shared" si="42"/>
        <v>0</v>
      </c>
      <c r="S174" s="280">
        <f t="shared" si="31"/>
        <v>0.22</v>
      </c>
      <c r="T174" s="303">
        <f t="shared" si="32"/>
        <v>1493.9552391330958</v>
      </c>
      <c r="U174" s="303">
        <f t="shared" si="33"/>
        <v>177.42896347110323</v>
      </c>
      <c r="V174" s="303">
        <f t="shared" si="34"/>
        <v>1316.5262756619925</v>
      </c>
      <c r="W174" s="306">
        <f t="shared" si="40"/>
        <v>109.7105229718327</v>
      </c>
      <c r="X174" s="303">
        <v>1.57</v>
      </c>
      <c r="Y174" s="334">
        <v>1</v>
      </c>
      <c r="Z174" s="303">
        <v>0</v>
      </c>
      <c r="AA174" s="334">
        <v>0</v>
      </c>
      <c r="AB174" s="303">
        <v>0</v>
      </c>
      <c r="AC174" s="335">
        <f t="shared" si="36"/>
        <v>0</v>
      </c>
      <c r="AD174" s="303">
        <v>0</v>
      </c>
      <c r="AE174" s="303">
        <v>0</v>
      </c>
      <c r="AF174" s="303">
        <v>0</v>
      </c>
      <c r="AG174" s="334">
        <v>0</v>
      </c>
      <c r="AH174" s="334">
        <v>1</v>
      </c>
      <c r="AI174" s="334">
        <v>243.12</v>
      </c>
      <c r="AJ174" s="369">
        <f t="shared" si="37"/>
        <v>244.69</v>
      </c>
    </row>
    <row r="175" spans="1:36" s="282" customFormat="1" ht="18" customHeight="1" x14ac:dyDescent="0.2">
      <c r="A175" s="310" t="s">
        <v>536</v>
      </c>
      <c r="B175" s="276" t="s">
        <v>529</v>
      </c>
      <c r="C175" s="273" t="s">
        <v>133</v>
      </c>
      <c r="D175" s="276" t="s">
        <v>134</v>
      </c>
      <c r="E175" s="275">
        <v>2</v>
      </c>
      <c r="F175" s="276" t="s">
        <v>521</v>
      </c>
      <c r="G175" s="276" t="s">
        <v>738</v>
      </c>
      <c r="H175" s="276" t="s">
        <v>537</v>
      </c>
      <c r="I175" s="276">
        <v>109001</v>
      </c>
      <c r="J175" s="278">
        <v>1</v>
      </c>
      <c r="K175" s="279">
        <v>0.11</v>
      </c>
      <c r="L175" s="280">
        <f t="shared" si="28"/>
        <v>0.11</v>
      </c>
      <c r="M175" s="281" t="s">
        <v>12</v>
      </c>
      <c r="N175" s="280">
        <f t="shared" si="29"/>
        <v>0</v>
      </c>
      <c r="O175" s="281" t="s">
        <v>76</v>
      </c>
      <c r="P175" s="280">
        <f t="shared" si="41"/>
        <v>0.11</v>
      </c>
      <c r="Q175" s="281" t="s">
        <v>12</v>
      </c>
      <c r="R175" s="280">
        <f t="shared" si="42"/>
        <v>0</v>
      </c>
      <c r="S175" s="280">
        <f t="shared" si="31"/>
        <v>0.22</v>
      </c>
      <c r="T175" s="303">
        <f t="shared" si="32"/>
        <v>1493.9552391330958</v>
      </c>
      <c r="U175" s="303">
        <f t="shared" si="33"/>
        <v>177.42896347110323</v>
      </c>
      <c r="V175" s="303">
        <f t="shared" si="34"/>
        <v>1316.5262756619925</v>
      </c>
      <c r="W175" s="306">
        <f t="shared" si="40"/>
        <v>109.7105229718327</v>
      </c>
      <c r="X175" s="303">
        <v>10.97</v>
      </c>
      <c r="Y175" s="334">
        <v>25</v>
      </c>
      <c r="Z175" s="303">
        <v>0</v>
      </c>
      <c r="AA175" s="334">
        <v>0</v>
      </c>
      <c r="AB175" s="303">
        <v>0</v>
      </c>
      <c r="AC175" s="335">
        <f t="shared" si="36"/>
        <v>0</v>
      </c>
      <c r="AD175" s="303">
        <v>0</v>
      </c>
      <c r="AE175" s="303">
        <v>0</v>
      </c>
      <c r="AF175" s="303">
        <v>0</v>
      </c>
      <c r="AG175" s="334">
        <v>0</v>
      </c>
      <c r="AH175" s="334">
        <v>25</v>
      </c>
      <c r="AI175" s="334">
        <v>243.12</v>
      </c>
      <c r="AJ175" s="369">
        <f t="shared" si="37"/>
        <v>254.09</v>
      </c>
    </row>
    <row r="176" spans="1:36" s="282" customFormat="1" ht="18" customHeight="1" x14ac:dyDescent="0.2">
      <c r="A176" s="310" t="s">
        <v>538</v>
      </c>
      <c r="B176" s="276" t="s">
        <v>529</v>
      </c>
      <c r="C176" s="273" t="s">
        <v>133</v>
      </c>
      <c r="D176" s="276" t="s">
        <v>134</v>
      </c>
      <c r="E176" s="275">
        <v>2</v>
      </c>
      <c r="F176" s="276" t="s">
        <v>521</v>
      </c>
      <c r="G176" s="276" t="s">
        <v>539</v>
      </c>
      <c r="H176" s="276" t="s">
        <v>540</v>
      </c>
      <c r="I176" s="276">
        <v>100100</v>
      </c>
      <c r="J176" s="278">
        <v>1</v>
      </c>
      <c r="K176" s="279">
        <v>0.12</v>
      </c>
      <c r="L176" s="280">
        <f t="shared" si="28"/>
        <v>0.12</v>
      </c>
      <c r="M176" s="281" t="s">
        <v>12</v>
      </c>
      <c r="N176" s="280">
        <f t="shared" si="29"/>
        <v>0</v>
      </c>
      <c r="O176" s="281" t="s">
        <v>76</v>
      </c>
      <c r="P176" s="280">
        <f t="shared" si="41"/>
        <v>0.12</v>
      </c>
      <c r="Q176" s="281" t="s">
        <v>12</v>
      </c>
      <c r="R176" s="280">
        <f t="shared" si="42"/>
        <v>0</v>
      </c>
      <c r="S176" s="280">
        <f t="shared" si="31"/>
        <v>0.24</v>
      </c>
      <c r="T176" s="303">
        <f t="shared" si="32"/>
        <v>1629.769351781559</v>
      </c>
      <c r="U176" s="303">
        <f t="shared" si="33"/>
        <v>193.55886924120352</v>
      </c>
      <c r="V176" s="303">
        <f t="shared" si="34"/>
        <v>1436.2104825403553</v>
      </c>
      <c r="W176" s="306">
        <f t="shared" si="40"/>
        <v>119.68420687836294</v>
      </c>
      <c r="X176" s="303">
        <v>124.16</v>
      </c>
      <c r="Y176" s="334">
        <v>323</v>
      </c>
      <c r="Z176" s="303">
        <v>2.67</v>
      </c>
      <c r="AA176" s="334">
        <v>1</v>
      </c>
      <c r="AB176" s="303">
        <v>0</v>
      </c>
      <c r="AC176" s="335">
        <f t="shared" si="36"/>
        <v>0</v>
      </c>
      <c r="AD176" s="303">
        <v>0</v>
      </c>
      <c r="AE176" s="303">
        <v>0</v>
      </c>
      <c r="AF176" s="303">
        <v>0</v>
      </c>
      <c r="AG176" s="334">
        <v>0</v>
      </c>
      <c r="AH176" s="334">
        <v>324</v>
      </c>
      <c r="AI176" s="334">
        <v>243.12</v>
      </c>
      <c r="AJ176" s="369">
        <f t="shared" si="37"/>
        <v>369.95</v>
      </c>
    </row>
    <row r="177" spans="1:36" s="282" customFormat="1" ht="18" customHeight="1" x14ac:dyDescent="0.2">
      <c r="A177" s="310" t="s">
        <v>541</v>
      </c>
      <c r="B177" s="276" t="s">
        <v>529</v>
      </c>
      <c r="C177" s="273" t="s">
        <v>133</v>
      </c>
      <c r="D177" s="276" t="s">
        <v>134</v>
      </c>
      <c r="E177" s="275">
        <v>2</v>
      </c>
      <c r="F177" s="276" t="s">
        <v>521</v>
      </c>
      <c r="G177" s="276" t="s">
        <v>542</v>
      </c>
      <c r="H177" s="276" t="s">
        <v>741</v>
      </c>
      <c r="I177" s="276">
        <v>102101</v>
      </c>
      <c r="J177" s="278">
        <v>1</v>
      </c>
      <c r="K177" s="279">
        <v>0.11</v>
      </c>
      <c r="L177" s="280">
        <f t="shared" si="28"/>
        <v>0.11</v>
      </c>
      <c r="M177" s="281" t="s">
        <v>12</v>
      </c>
      <c r="N177" s="280">
        <f t="shared" si="29"/>
        <v>0</v>
      </c>
      <c r="O177" s="281" t="s">
        <v>76</v>
      </c>
      <c r="P177" s="280">
        <f t="shared" si="41"/>
        <v>0.11</v>
      </c>
      <c r="Q177" s="281" t="s">
        <v>12</v>
      </c>
      <c r="R177" s="280">
        <f t="shared" si="42"/>
        <v>0</v>
      </c>
      <c r="S177" s="280">
        <f t="shared" si="31"/>
        <v>0.22</v>
      </c>
      <c r="T177" s="303">
        <f t="shared" si="32"/>
        <v>1493.9552391330958</v>
      </c>
      <c r="U177" s="303">
        <f t="shared" si="33"/>
        <v>177.42896347110323</v>
      </c>
      <c r="V177" s="303">
        <f t="shared" si="34"/>
        <v>1316.5262756619925</v>
      </c>
      <c r="W177" s="306">
        <f t="shared" si="40"/>
        <v>109.7105229718327</v>
      </c>
      <c r="X177" s="303">
        <v>11.9</v>
      </c>
      <c r="Y177" s="334">
        <v>22</v>
      </c>
      <c r="Z177" s="303">
        <v>0</v>
      </c>
      <c r="AA177" s="334">
        <v>0</v>
      </c>
      <c r="AB177" s="303">
        <v>42.5</v>
      </c>
      <c r="AC177" s="335">
        <f t="shared" si="36"/>
        <v>0.5</v>
      </c>
      <c r="AD177" s="303">
        <v>0</v>
      </c>
      <c r="AE177" s="303">
        <v>0</v>
      </c>
      <c r="AF177" s="303">
        <v>0</v>
      </c>
      <c r="AG177" s="334">
        <v>0</v>
      </c>
      <c r="AH177" s="334">
        <v>22</v>
      </c>
      <c r="AI177" s="334">
        <v>243.12</v>
      </c>
      <c r="AJ177" s="369">
        <f t="shared" si="37"/>
        <v>297.52</v>
      </c>
    </row>
    <row r="178" spans="1:36" s="282" customFormat="1" ht="18" customHeight="1" x14ac:dyDescent="0.2">
      <c r="A178" s="310" t="s">
        <v>543</v>
      </c>
      <c r="B178" s="276" t="s">
        <v>529</v>
      </c>
      <c r="C178" s="273" t="s">
        <v>133</v>
      </c>
      <c r="D178" s="276" t="s">
        <v>134</v>
      </c>
      <c r="E178" s="275">
        <v>2</v>
      </c>
      <c r="F178" s="276" t="s">
        <v>521</v>
      </c>
      <c r="G178" s="276" t="s">
        <v>544</v>
      </c>
      <c r="H178" s="276" t="s">
        <v>742</v>
      </c>
      <c r="I178" s="276">
        <v>102210</v>
      </c>
      <c r="J178" s="278">
        <v>1</v>
      </c>
      <c r="K178" s="279">
        <v>0.11</v>
      </c>
      <c r="L178" s="280">
        <f t="shared" si="28"/>
        <v>0.11</v>
      </c>
      <c r="M178" s="281" t="s">
        <v>12</v>
      </c>
      <c r="N178" s="280">
        <f t="shared" si="29"/>
        <v>0</v>
      </c>
      <c r="O178" s="281" t="s">
        <v>76</v>
      </c>
      <c r="P178" s="280">
        <f t="shared" si="41"/>
        <v>0.11</v>
      </c>
      <c r="Q178" s="281" t="s">
        <v>12</v>
      </c>
      <c r="R178" s="280">
        <f t="shared" si="42"/>
        <v>0</v>
      </c>
      <c r="S178" s="280">
        <f t="shared" si="31"/>
        <v>0.22</v>
      </c>
      <c r="T178" s="303">
        <f t="shared" si="32"/>
        <v>1493.9552391330958</v>
      </c>
      <c r="U178" s="303">
        <f t="shared" si="33"/>
        <v>177.42896347110323</v>
      </c>
      <c r="V178" s="303">
        <f t="shared" si="34"/>
        <v>1316.5262756619925</v>
      </c>
      <c r="W178" s="306">
        <f t="shared" si="40"/>
        <v>109.7105229718327</v>
      </c>
      <c r="X178" s="303">
        <v>58.52</v>
      </c>
      <c r="Y178" s="334">
        <v>148</v>
      </c>
      <c r="Z178" s="303">
        <v>4.1100000000000003</v>
      </c>
      <c r="AA178" s="334">
        <v>1</v>
      </c>
      <c r="AB178" s="303">
        <v>0</v>
      </c>
      <c r="AC178" s="335">
        <f t="shared" si="36"/>
        <v>0</v>
      </c>
      <c r="AD178" s="303">
        <v>0</v>
      </c>
      <c r="AE178" s="303">
        <v>0</v>
      </c>
      <c r="AF178" s="303">
        <v>0</v>
      </c>
      <c r="AG178" s="334">
        <v>0</v>
      </c>
      <c r="AH178" s="334">
        <v>149</v>
      </c>
      <c r="AI178" s="334">
        <v>243.12</v>
      </c>
      <c r="AJ178" s="369">
        <f t="shared" si="37"/>
        <v>305.75</v>
      </c>
    </row>
    <row r="179" spans="1:36" s="282" customFormat="1" ht="18" customHeight="1" x14ac:dyDescent="0.2">
      <c r="A179" s="310" t="s">
        <v>545</v>
      </c>
      <c r="B179" s="276" t="s">
        <v>529</v>
      </c>
      <c r="C179" s="273" t="s">
        <v>133</v>
      </c>
      <c r="D179" s="276" t="s">
        <v>134</v>
      </c>
      <c r="E179" s="275">
        <v>2</v>
      </c>
      <c r="F179" s="276" t="s">
        <v>521</v>
      </c>
      <c r="G179" s="276" t="s">
        <v>546</v>
      </c>
      <c r="H179" s="276" t="s">
        <v>743</v>
      </c>
      <c r="I179" s="276">
        <v>102301</v>
      </c>
      <c r="J179" s="278">
        <v>1</v>
      </c>
      <c r="K179" s="279">
        <v>0.11</v>
      </c>
      <c r="L179" s="280">
        <f t="shared" si="28"/>
        <v>0.11</v>
      </c>
      <c r="M179" s="281" t="s">
        <v>12</v>
      </c>
      <c r="N179" s="280">
        <f t="shared" si="29"/>
        <v>0</v>
      </c>
      <c r="O179" s="281" t="s">
        <v>76</v>
      </c>
      <c r="P179" s="280">
        <f t="shared" si="41"/>
        <v>0.11</v>
      </c>
      <c r="Q179" s="281" t="s">
        <v>12</v>
      </c>
      <c r="R179" s="280">
        <f t="shared" si="42"/>
        <v>0</v>
      </c>
      <c r="S179" s="280">
        <f t="shared" si="31"/>
        <v>0.22</v>
      </c>
      <c r="T179" s="303">
        <f t="shared" si="32"/>
        <v>1493.9552391330958</v>
      </c>
      <c r="U179" s="303">
        <f t="shared" si="33"/>
        <v>177.42896347110323</v>
      </c>
      <c r="V179" s="303">
        <f t="shared" si="34"/>
        <v>1316.5262756619925</v>
      </c>
      <c r="W179" s="306">
        <f t="shared" si="40"/>
        <v>109.7105229718327</v>
      </c>
      <c r="X179" s="303">
        <v>0</v>
      </c>
      <c r="Y179" s="334">
        <v>0</v>
      </c>
      <c r="Z179" s="303">
        <v>0</v>
      </c>
      <c r="AA179" s="334">
        <v>0</v>
      </c>
      <c r="AB179" s="303">
        <v>42.5</v>
      </c>
      <c r="AC179" s="335">
        <f t="shared" si="36"/>
        <v>0.5</v>
      </c>
      <c r="AD179" s="303">
        <v>0</v>
      </c>
      <c r="AE179" s="303">
        <v>0</v>
      </c>
      <c r="AF179" s="303">
        <v>0</v>
      </c>
      <c r="AG179" s="334">
        <v>0</v>
      </c>
      <c r="AH179" s="334">
        <v>0</v>
      </c>
      <c r="AI179" s="334">
        <v>243.12</v>
      </c>
      <c r="AJ179" s="369">
        <f t="shared" si="37"/>
        <v>285.62</v>
      </c>
    </row>
    <row r="180" spans="1:36" s="282" customFormat="1" ht="18" customHeight="1" x14ac:dyDescent="0.2">
      <c r="A180" s="310" t="s">
        <v>547</v>
      </c>
      <c r="B180" s="276" t="s">
        <v>529</v>
      </c>
      <c r="C180" s="273" t="s">
        <v>133</v>
      </c>
      <c r="D180" s="276" t="s">
        <v>134</v>
      </c>
      <c r="E180" s="275">
        <v>2</v>
      </c>
      <c r="F180" s="276" t="s">
        <v>521</v>
      </c>
      <c r="G180" s="276" t="s">
        <v>548</v>
      </c>
      <c r="H180" s="276" t="s">
        <v>744</v>
      </c>
      <c r="I180" s="276">
        <v>102401</v>
      </c>
      <c r="J180" s="278">
        <v>1</v>
      </c>
      <c r="K180" s="279">
        <v>0.11</v>
      </c>
      <c r="L180" s="280">
        <f t="shared" si="28"/>
        <v>0.11</v>
      </c>
      <c r="M180" s="281" t="s">
        <v>12</v>
      </c>
      <c r="N180" s="280">
        <f t="shared" si="29"/>
        <v>0</v>
      </c>
      <c r="O180" s="281" t="s">
        <v>76</v>
      </c>
      <c r="P180" s="280">
        <f t="shared" si="41"/>
        <v>0.11</v>
      </c>
      <c r="Q180" s="281" t="s">
        <v>12</v>
      </c>
      <c r="R180" s="280">
        <f t="shared" si="42"/>
        <v>0</v>
      </c>
      <c r="S180" s="280">
        <f t="shared" si="31"/>
        <v>0.22</v>
      </c>
      <c r="T180" s="303">
        <f t="shared" si="32"/>
        <v>1493.9552391330958</v>
      </c>
      <c r="U180" s="303">
        <f t="shared" si="33"/>
        <v>177.42896347110323</v>
      </c>
      <c r="V180" s="303">
        <f t="shared" si="34"/>
        <v>1316.5262756619925</v>
      </c>
      <c r="W180" s="306">
        <f t="shared" si="40"/>
        <v>109.7105229718327</v>
      </c>
      <c r="X180" s="303">
        <v>2.2599999999999998</v>
      </c>
      <c r="Y180" s="334">
        <v>6</v>
      </c>
      <c r="Z180" s="303">
        <v>16.329999999999998</v>
      </c>
      <c r="AA180" s="334">
        <v>2</v>
      </c>
      <c r="AB180" s="303">
        <v>42.5</v>
      </c>
      <c r="AC180" s="335">
        <f t="shared" si="36"/>
        <v>0.5</v>
      </c>
      <c r="AD180" s="303">
        <v>0</v>
      </c>
      <c r="AE180" s="303">
        <v>0</v>
      </c>
      <c r="AF180" s="303">
        <v>0</v>
      </c>
      <c r="AG180" s="334">
        <v>0</v>
      </c>
      <c r="AH180" s="334">
        <v>8</v>
      </c>
      <c r="AI180" s="334">
        <v>243.12</v>
      </c>
      <c r="AJ180" s="369">
        <f t="shared" si="37"/>
        <v>304.20999999999998</v>
      </c>
    </row>
    <row r="181" spans="1:36" s="282" customFormat="1" ht="18" customHeight="1" x14ac:dyDescent="0.2">
      <c r="A181" s="310" t="s">
        <v>549</v>
      </c>
      <c r="B181" s="276" t="s">
        <v>529</v>
      </c>
      <c r="C181" s="273" t="s">
        <v>133</v>
      </c>
      <c r="D181" s="276" t="s">
        <v>134</v>
      </c>
      <c r="E181" s="275">
        <v>2</v>
      </c>
      <c r="F181" s="276" t="s">
        <v>521</v>
      </c>
      <c r="G181" s="276" t="s">
        <v>745</v>
      </c>
      <c r="H181" s="276" t="s">
        <v>745</v>
      </c>
      <c r="I181" s="276">
        <v>108925</v>
      </c>
      <c r="J181" s="278">
        <v>1</v>
      </c>
      <c r="K181" s="279">
        <v>0.11</v>
      </c>
      <c r="L181" s="280">
        <f t="shared" si="28"/>
        <v>0.11</v>
      </c>
      <c r="M181" s="281" t="s">
        <v>12</v>
      </c>
      <c r="N181" s="280">
        <f t="shared" si="29"/>
        <v>0</v>
      </c>
      <c r="O181" s="281" t="s">
        <v>76</v>
      </c>
      <c r="P181" s="280">
        <f t="shared" si="41"/>
        <v>0.11</v>
      </c>
      <c r="Q181" s="281" t="s">
        <v>12</v>
      </c>
      <c r="R181" s="280">
        <f t="shared" si="42"/>
        <v>0</v>
      </c>
      <c r="S181" s="280">
        <f t="shared" si="31"/>
        <v>0.22</v>
      </c>
      <c r="T181" s="303">
        <f t="shared" si="32"/>
        <v>1493.9552391330958</v>
      </c>
      <c r="U181" s="303">
        <f t="shared" si="33"/>
        <v>177.42896347110323</v>
      </c>
      <c r="V181" s="303">
        <f t="shared" si="34"/>
        <v>1316.5262756619925</v>
      </c>
      <c r="W181" s="306">
        <f t="shared" si="40"/>
        <v>109.7105229718327</v>
      </c>
      <c r="X181" s="303">
        <v>64.790000000000006</v>
      </c>
      <c r="Y181" s="334">
        <v>167</v>
      </c>
      <c r="Z181" s="303">
        <v>0</v>
      </c>
      <c r="AA181" s="334">
        <v>0</v>
      </c>
      <c r="AB181" s="303">
        <v>0</v>
      </c>
      <c r="AC181" s="335">
        <f t="shared" si="36"/>
        <v>0</v>
      </c>
      <c r="AD181" s="303">
        <v>0</v>
      </c>
      <c r="AE181" s="303">
        <v>0</v>
      </c>
      <c r="AF181" s="303">
        <v>0</v>
      </c>
      <c r="AG181" s="334">
        <v>0</v>
      </c>
      <c r="AH181" s="334">
        <v>167</v>
      </c>
      <c r="AI181" s="334">
        <v>243.12</v>
      </c>
      <c r="AJ181" s="369">
        <f>AF181+AE181+AD181+AB181+Z181+X181+AI181</f>
        <v>307.91000000000003</v>
      </c>
    </row>
    <row r="182" spans="1:36" s="282" customFormat="1" ht="18" hidden="1" customHeight="1" x14ac:dyDescent="0.2">
      <c r="A182" s="309" t="s">
        <v>515</v>
      </c>
      <c r="B182" s="274" t="s">
        <v>565</v>
      </c>
      <c r="C182" s="287" t="s">
        <v>747</v>
      </c>
      <c r="D182" s="274" t="s">
        <v>564</v>
      </c>
      <c r="E182" s="275">
        <v>4</v>
      </c>
      <c r="F182" s="284" t="s">
        <v>498</v>
      </c>
      <c r="G182" s="272" t="s">
        <v>599</v>
      </c>
      <c r="H182" s="272" t="s">
        <v>916</v>
      </c>
      <c r="I182" s="272">
        <v>601600</v>
      </c>
      <c r="J182" s="278">
        <v>1</v>
      </c>
      <c r="K182" s="279">
        <v>1</v>
      </c>
      <c r="L182" s="280">
        <f t="shared" si="28"/>
        <v>1</v>
      </c>
      <c r="M182" s="281" t="s">
        <v>12</v>
      </c>
      <c r="N182" s="280">
        <f t="shared" si="29"/>
        <v>0</v>
      </c>
      <c r="O182" s="281" t="s">
        <v>12</v>
      </c>
      <c r="P182" s="280">
        <f t="shared" si="30"/>
        <v>0</v>
      </c>
      <c r="Q182" s="281" t="s">
        <v>12</v>
      </c>
      <c r="R182" s="280">
        <f t="shared" si="42"/>
        <v>0</v>
      </c>
      <c r="S182" s="280">
        <f t="shared" si="31"/>
        <v>1</v>
      </c>
      <c r="T182" s="303">
        <f t="shared" si="32"/>
        <v>6790.7056324231626</v>
      </c>
      <c r="U182" s="303">
        <f t="shared" si="33"/>
        <v>806.49528850501474</v>
      </c>
      <c r="V182" s="303">
        <f t="shared" si="34"/>
        <v>5984.2103439181483</v>
      </c>
      <c r="W182" s="306">
        <f t="shared" si="40"/>
        <v>498.68419532651234</v>
      </c>
      <c r="X182" s="303">
        <v>3378.39</v>
      </c>
      <c r="Y182" s="334">
        <v>5328</v>
      </c>
      <c r="Z182" s="303">
        <v>9.09</v>
      </c>
      <c r="AA182" s="334">
        <v>2</v>
      </c>
      <c r="AB182" s="303">
        <v>42.5</v>
      </c>
      <c r="AC182" s="335">
        <f t="shared" si="36"/>
        <v>0.5</v>
      </c>
      <c r="AD182" s="303">
        <v>0</v>
      </c>
      <c r="AE182" s="303">
        <v>0</v>
      </c>
      <c r="AF182" s="303">
        <v>0</v>
      </c>
      <c r="AG182" s="334">
        <v>0</v>
      </c>
      <c r="AH182" s="334">
        <v>5330</v>
      </c>
      <c r="AI182" s="334">
        <v>243.12</v>
      </c>
      <c r="AJ182" s="369">
        <f t="shared" si="37"/>
        <v>3673.1</v>
      </c>
    </row>
    <row r="183" spans="1:36" s="282" customFormat="1" ht="18" hidden="1" customHeight="1" x14ac:dyDescent="0.2">
      <c r="A183" s="310" t="s">
        <v>749</v>
      </c>
      <c r="B183" s="276" t="s">
        <v>750</v>
      </c>
      <c r="C183" s="273" t="s">
        <v>751</v>
      </c>
      <c r="D183" s="276" t="s">
        <v>752</v>
      </c>
      <c r="E183" s="275">
        <v>3</v>
      </c>
      <c r="F183" s="276" t="s">
        <v>789</v>
      </c>
      <c r="G183" s="276" t="s">
        <v>753</v>
      </c>
      <c r="H183" s="276" t="s">
        <v>754</v>
      </c>
      <c r="I183" s="283" t="s">
        <v>960</v>
      </c>
      <c r="J183" s="278">
        <v>1</v>
      </c>
      <c r="K183" s="279">
        <v>0.5</v>
      </c>
      <c r="L183" s="280">
        <f t="shared" si="28"/>
        <v>0.5</v>
      </c>
      <c r="M183" s="281" t="s">
        <v>12</v>
      </c>
      <c r="N183" s="280">
        <f t="shared" si="29"/>
        <v>0</v>
      </c>
      <c r="O183" s="281" t="s">
        <v>12</v>
      </c>
      <c r="P183" s="280">
        <f t="shared" si="30"/>
        <v>0</v>
      </c>
      <c r="Q183" s="281" t="s">
        <v>12</v>
      </c>
      <c r="R183" s="280">
        <f t="shared" si="42"/>
        <v>0</v>
      </c>
      <c r="S183" s="280">
        <f t="shared" si="31"/>
        <v>0.5</v>
      </c>
      <c r="T183" s="303">
        <f t="shared" si="32"/>
        <v>3395.3528162115813</v>
      </c>
      <c r="U183" s="303">
        <f t="shared" si="33"/>
        <v>403.24764425250737</v>
      </c>
      <c r="V183" s="303">
        <f t="shared" si="34"/>
        <v>2992.1051719590741</v>
      </c>
      <c r="W183" s="306">
        <f t="shared" si="40"/>
        <v>249.34209766325617</v>
      </c>
      <c r="X183" s="303">
        <v>135.55000000000001</v>
      </c>
      <c r="Y183" s="334">
        <v>328</v>
      </c>
      <c r="Z183" s="303">
        <v>13.3</v>
      </c>
      <c r="AA183" s="334">
        <v>2</v>
      </c>
      <c r="AB183" s="303">
        <v>0</v>
      </c>
      <c r="AC183" s="335">
        <f t="shared" si="36"/>
        <v>0</v>
      </c>
      <c r="AD183" s="303">
        <v>0</v>
      </c>
      <c r="AE183" s="303">
        <v>0</v>
      </c>
      <c r="AF183" s="303">
        <v>0</v>
      </c>
      <c r="AG183" s="334">
        <v>0</v>
      </c>
      <c r="AH183" s="334">
        <v>330</v>
      </c>
      <c r="AI183" s="334">
        <v>0</v>
      </c>
      <c r="AJ183" s="369">
        <f t="shared" si="37"/>
        <v>148.85000000000002</v>
      </c>
    </row>
    <row r="184" spans="1:36" s="282" customFormat="1" ht="18" hidden="1" customHeight="1" x14ac:dyDescent="0.2">
      <c r="A184" s="310" t="s">
        <v>756</v>
      </c>
      <c r="B184" s="276" t="s">
        <v>750</v>
      </c>
      <c r="C184" s="273" t="s">
        <v>751</v>
      </c>
      <c r="D184" s="276" t="s">
        <v>752</v>
      </c>
      <c r="E184" s="275">
        <v>3</v>
      </c>
      <c r="F184" s="276" t="s">
        <v>66</v>
      </c>
      <c r="G184" s="276" t="s">
        <v>81</v>
      </c>
      <c r="H184" s="276" t="s">
        <v>81</v>
      </c>
      <c r="I184" s="276" t="s">
        <v>841</v>
      </c>
      <c r="J184" s="278">
        <v>1</v>
      </c>
      <c r="K184" s="279">
        <v>0.5</v>
      </c>
      <c r="L184" s="280">
        <f t="shared" si="28"/>
        <v>0.5</v>
      </c>
      <c r="M184" s="281" t="s">
        <v>12</v>
      </c>
      <c r="N184" s="280">
        <f t="shared" si="29"/>
        <v>0</v>
      </c>
      <c r="O184" s="281" t="s">
        <v>12</v>
      </c>
      <c r="P184" s="280">
        <f t="shared" si="30"/>
        <v>0</v>
      </c>
      <c r="Q184" s="281" t="s">
        <v>12</v>
      </c>
      <c r="R184" s="280">
        <f t="shared" si="42"/>
        <v>0</v>
      </c>
      <c r="S184" s="280">
        <f t="shared" si="31"/>
        <v>0.5</v>
      </c>
      <c r="T184" s="303">
        <f t="shared" si="32"/>
        <v>3395.3528162115813</v>
      </c>
      <c r="U184" s="303">
        <f t="shared" si="33"/>
        <v>403.24764425250737</v>
      </c>
      <c r="V184" s="303">
        <f t="shared" si="34"/>
        <v>2992.1051719590741</v>
      </c>
      <c r="W184" s="306">
        <f t="shared" si="40"/>
        <v>249.34209766325617</v>
      </c>
      <c r="X184" s="303">
        <v>2781.22</v>
      </c>
      <c r="Y184" s="334">
        <v>4688</v>
      </c>
      <c r="Z184" s="303">
        <v>489.21</v>
      </c>
      <c r="AA184" s="334">
        <v>64</v>
      </c>
      <c r="AB184" s="303">
        <v>552.5</v>
      </c>
      <c r="AC184" s="335">
        <f t="shared" si="36"/>
        <v>6.5</v>
      </c>
      <c r="AD184" s="303">
        <v>210.87</v>
      </c>
      <c r="AE184" s="303">
        <v>0</v>
      </c>
      <c r="AF184" s="303">
        <v>0</v>
      </c>
      <c r="AG184" s="334">
        <v>0</v>
      </c>
      <c r="AH184" s="334">
        <v>4752</v>
      </c>
      <c r="AI184" s="334">
        <v>0</v>
      </c>
      <c r="AJ184" s="369">
        <f t="shared" si="37"/>
        <v>4033.7999999999997</v>
      </c>
    </row>
    <row r="185" spans="1:36" s="282" customFormat="1" ht="18" hidden="1" customHeight="1" x14ac:dyDescent="0.2">
      <c r="A185" s="309" t="s">
        <v>790</v>
      </c>
      <c r="B185" s="284" t="s">
        <v>791</v>
      </c>
      <c r="C185" s="271" t="s">
        <v>792</v>
      </c>
      <c r="D185" s="288" t="s">
        <v>847</v>
      </c>
      <c r="E185" s="284">
        <v>4</v>
      </c>
      <c r="F185" s="284" t="s">
        <v>200</v>
      </c>
      <c r="G185" s="284" t="s">
        <v>232</v>
      </c>
      <c r="H185" s="284" t="s">
        <v>793</v>
      </c>
      <c r="I185" s="284">
        <v>903200</v>
      </c>
      <c r="J185" s="278">
        <v>1</v>
      </c>
      <c r="K185" s="279">
        <v>0.4</v>
      </c>
      <c r="L185" s="280">
        <f t="shared" si="28"/>
        <v>0.4</v>
      </c>
      <c r="M185" s="281" t="s">
        <v>12</v>
      </c>
      <c r="N185" s="280">
        <f t="shared" si="29"/>
        <v>0</v>
      </c>
      <c r="O185" s="281" t="s">
        <v>12</v>
      </c>
      <c r="P185" s="280">
        <f t="shared" si="30"/>
        <v>0</v>
      </c>
      <c r="Q185" s="281" t="s">
        <v>12</v>
      </c>
      <c r="R185" s="280">
        <f t="shared" si="42"/>
        <v>0</v>
      </c>
      <c r="S185" s="280">
        <f t="shared" si="31"/>
        <v>0.4</v>
      </c>
      <c r="T185" s="303">
        <f t="shared" si="32"/>
        <v>2716.2822529692653</v>
      </c>
      <c r="U185" s="303">
        <f t="shared" si="33"/>
        <v>322.59811540200593</v>
      </c>
      <c r="V185" s="303">
        <f t="shared" si="34"/>
        <v>2393.6841375672593</v>
      </c>
      <c r="W185" s="306">
        <f t="shared" si="40"/>
        <v>199.47367813060495</v>
      </c>
      <c r="X185" s="303">
        <v>0</v>
      </c>
      <c r="Y185" s="334">
        <v>0</v>
      </c>
      <c r="Z185" s="303">
        <v>0</v>
      </c>
      <c r="AA185" s="334">
        <v>0</v>
      </c>
      <c r="AB185" s="303">
        <v>0</v>
      </c>
      <c r="AC185" s="335">
        <f t="shared" si="36"/>
        <v>0</v>
      </c>
      <c r="AD185" s="303">
        <v>0</v>
      </c>
      <c r="AE185" s="303">
        <v>0</v>
      </c>
      <c r="AF185" s="303">
        <v>0</v>
      </c>
      <c r="AG185" s="334">
        <v>0</v>
      </c>
      <c r="AH185" s="334">
        <v>0</v>
      </c>
      <c r="AI185" s="334">
        <v>0</v>
      </c>
      <c r="AJ185" s="369">
        <f t="shared" si="37"/>
        <v>0</v>
      </c>
    </row>
    <row r="186" spans="1:36" s="282" customFormat="1" ht="18" hidden="1" customHeight="1" x14ac:dyDescent="0.2">
      <c r="A186" s="310" t="s">
        <v>843</v>
      </c>
      <c r="B186" s="276" t="s">
        <v>844</v>
      </c>
      <c r="C186" s="273" t="s">
        <v>845</v>
      </c>
      <c r="D186" s="276" t="s">
        <v>846</v>
      </c>
      <c r="E186" s="275">
        <v>4</v>
      </c>
      <c r="F186" s="276" t="s">
        <v>498</v>
      </c>
      <c r="G186" s="276" t="s">
        <v>599</v>
      </c>
      <c r="H186" s="276" t="s">
        <v>912</v>
      </c>
      <c r="I186" s="276">
        <v>601640</v>
      </c>
      <c r="J186" s="278">
        <v>1</v>
      </c>
      <c r="K186" s="279">
        <v>1</v>
      </c>
      <c r="L186" s="280">
        <f t="shared" si="28"/>
        <v>1</v>
      </c>
      <c r="M186" s="281" t="s">
        <v>12</v>
      </c>
      <c r="N186" s="280">
        <f t="shared" si="29"/>
        <v>0</v>
      </c>
      <c r="O186" s="281" t="s">
        <v>12</v>
      </c>
      <c r="P186" s="280">
        <f t="shared" si="30"/>
        <v>0</v>
      </c>
      <c r="Q186" s="281" t="s">
        <v>12</v>
      </c>
      <c r="R186" s="280">
        <f t="shared" si="42"/>
        <v>0</v>
      </c>
      <c r="S186" s="280">
        <f t="shared" si="31"/>
        <v>1</v>
      </c>
      <c r="T186" s="303">
        <f t="shared" si="32"/>
        <v>6790.7056324231626</v>
      </c>
      <c r="U186" s="303">
        <f t="shared" si="33"/>
        <v>806.49528850501474</v>
      </c>
      <c r="V186" s="303">
        <f t="shared" si="34"/>
        <v>5984.2103439181483</v>
      </c>
      <c r="W186" s="306">
        <f t="shared" si="40"/>
        <v>498.68419532651234</v>
      </c>
      <c r="X186" s="303">
        <v>0</v>
      </c>
      <c r="Y186" s="334">
        <v>0</v>
      </c>
      <c r="Z186" s="303">
        <v>0</v>
      </c>
      <c r="AA186" s="334">
        <v>0</v>
      </c>
      <c r="AB186" s="303">
        <v>0</v>
      </c>
      <c r="AC186" s="335">
        <f t="shared" si="36"/>
        <v>0</v>
      </c>
      <c r="AD186" s="303">
        <v>0</v>
      </c>
      <c r="AE186" s="303">
        <v>0</v>
      </c>
      <c r="AF186" s="303">
        <v>0</v>
      </c>
      <c r="AG186" s="334">
        <v>0</v>
      </c>
      <c r="AH186" s="334">
        <v>0</v>
      </c>
      <c r="AI186" s="334">
        <v>0</v>
      </c>
      <c r="AJ186" s="369">
        <f t="shared" si="37"/>
        <v>0</v>
      </c>
    </row>
    <row r="187" spans="1:36" s="282" customFormat="1" ht="18" hidden="1" customHeight="1" x14ac:dyDescent="0.2">
      <c r="A187" s="309" t="s">
        <v>41</v>
      </c>
      <c r="B187" s="284" t="s">
        <v>758</v>
      </c>
      <c r="C187" s="271" t="s">
        <v>758</v>
      </c>
      <c r="D187" s="284"/>
      <c r="E187" s="284"/>
      <c r="F187" s="284" t="s">
        <v>40</v>
      </c>
      <c r="G187" s="284" t="s">
        <v>933</v>
      </c>
      <c r="H187" s="284" t="s">
        <v>932</v>
      </c>
      <c r="I187" s="284">
        <v>709000</v>
      </c>
      <c r="J187" s="278">
        <v>0</v>
      </c>
      <c r="K187" s="279">
        <v>0</v>
      </c>
      <c r="L187" s="280">
        <f t="shared" si="28"/>
        <v>0</v>
      </c>
      <c r="M187" s="281" t="s">
        <v>12</v>
      </c>
      <c r="N187" s="280">
        <f t="shared" si="29"/>
        <v>0</v>
      </c>
      <c r="O187" s="281" t="s">
        <v>12</v>
      </c>
      <c r="P187" s="280">
        <f t="shared" si="30"/>
        <v>0</v>
      </c>
      <c r="Q187" s="281" t="s">
        <v>12</v>
      </c>
      <c r="R187" s="280">
        <f t="shared" si="42"/>
        <v>0</v>
      </c>
      <c r="S187" s="280">
        <f t="shared" si="31"/>
        <v>0</v>
      </c>
      <c r="T187" s="303">
        <f t="shared" si="32"/>
        <v>0</v>
      </c>
      <c r="U187" s="303">
        <f t="shared" si="33"/>
        <v>0</v>
      </c>
      <c r="V187" s="303">
        <f t="shared" si="34"/>
        <v>0</v>
      </c>
      <c r="W187" s="306">
        <f t="shared" si="40"/>
        <v>0</v>
      </c>
      <c r="X187" s="303">
        <v>15.54</v>
      </c>
      <c r="Y187" s="334">
        <v>278</v>
      </c>
      <c r="Z187" s="303">
        <v>28.21</v>
      </c>
      <c r="AA187" s="334">
        <v>10</v>
      </c>
      <c r="AB187" s="303">
        <v>0</v>
      </c>
      <c r="AC187" s="335">
        <f t="shared" si="36"/>
        <v>0</v>
      </c>
      <c r="AD187" s="303">
        <v>0</v>
      </c>
      <c r="AE187" s="303">
        <v>0</v>
      </c>
      <c r="AF187" s="303">
        <v>0</v>
      </c>
      <c r="AG187" s="334">
        <v>0</v>
      </c>
      <c r="AH187" s="334">
        <v>288</v>
      </c>
      <c r="AI187" s="334">
        <v>243.12</v>
      </c>
      <c r="AJ187" s="369">
        <f t="shared" si="37"/>
        <v>286.87</v>
      </c>
    </row>
    <row r="188" spans="1:36" s="282" customFormat="1" ht="18" hidden="1" customHeight="1" x14ac:dyDescent="0.2">
      <c r="A188" s="309" t="s">
        <v>65</v>
      </c>
      <c r="B188" s="284" t="s">
        <v>758</v>
      </c>
      <c r="C188" s="271" t="s">
        <v>758</v>
      </c>
      <c r="D188" s="284"/>
      <c r="E188" s="284"/>
      <c r="F188" s="284" t="s">
        <v>66</v>
      </c>
      <c r="G188" s="284" t="s">
        <v>759</v>
      </c>
      <c r="H188" s="284" t="s">
        <v>760</v>
      </c>
      <c r="I188" s="284" t="s">
        <v>902</v>
      </c>
      <c r="J188" s="278">
        <v>0</v>
      </c>
      <c r="K188" s="279">
        <v>0</v>
      </c>
      <c r="L188" s="280">
        <f t="shared" si="28"/>
        <v>0</v>
      </c>
      <c r="M188" s="281" t="s">
        <v>12</v>
      </c>
      <c r="N188" s="280">
        <f t="shared" si="29"/>
        <v>0</v>
      </c>
      <c r="O188" s="281" t="s">
        <v>12</v>
      </c>
      <c r="P188" s="280">
        <f t="shared" si="30"/>
        <v>0</v>
      </c>
      <c r="Q188" s="281" t="s">
        <v>12</v>
      </c>
      <c r="R188" s="280">
        <f t="shared" si="42"/>
        <v>0</v>
      </c>
      <c r="S188" s="280">
        <f t="shared" si="31"/>
        <v>0</v>
      </c>
      <c r="T188" s="303">
        <f t="shared" si="32"/>
        <v>0</v>
      </c>
      <c r="U188" s="303">
        <f t="shared" si="33"/>
        <v>0</v>
      </c>
      <c r="V188" s="303">
        <f t="shared" si="34"/>
        <v>0</v>
      </c>
      <c r="W188" s="306">
        <f t="shared" si="40"/>
        <v>0</v>
      </c>
      <c r="X188" s="303">
        <v>91.92</v>
      </c>
      <c r="Y188" s="334">
        <v>203</v>
      </c>
      <c r="Z188" s="303">
        <v>6.8</v>
      </c>
      <c r="AA188" s="334">
        <v>1</v>
      </c>
      <c r="AB188" s="303">
        <v>0</v>
      </c>
      <c r="AC188" s="335">
        <f t="shared" si="36"/>
        <v>0</v>
      </c>
      <c r="AD188" s="303">
        <v>0</v>
      </c>
      <c r="AE188" s="303">
        <v>0</v>
      </c>
      <c r="AF188" s="303">
        <v>0</v>
      </c>
      <c r="AG188" s="334">
        <v>0</v>
      </c>
      <c r="AH188" s="334">
        <v>204</v>
      </c>
      <c r="AI188" s="334">
        <v>243.12</v>
      </c>
      <c r="AJ188" s="369">
        <f t="shared" si="37"/>
        <v>341.84000000000003</v>
      </c>
    </row>
    <row r="189" spans="1:36" s="282" customFormat="1" ht="18" hidden="1" customHeight="1" x14ac:dyDescent="0.2">
      <c r="A189" s="309" t="s">
        <v>266</v>
      </c>
      <c r="B189" s="284" t="s">
        <v>758</v>
      </c>
      <c r="C189" s="271" t="s">
        <v>758</v>
      </c>
      <c r="D189" s="284"/>
      <c r="E189" s="284"/>
      <c r="F189" s="284" t="s">
        <v>789</v>
      </c>
      <c r="G189" s="284"/>
      <c r="H189" s="284"/>
      <c r="I189" s="284">
        <v>401646</v>
      </c>
      <c r="J189" s="278">
        <v>0</v>
      </c>
      <c r="K189" s="279">
        <v>0</v>
      </c>
      <c r="L189" s="280">
        <f t="shared" si="28"/>
        <v>0</v>
      </c>
      <c r="M189" s="281" t="s">
        <v>12</v>
      </c>
      <c r="N189" s="280">
        <f t="shared" si="29"/>
        <v>0</v>
      </c>
      <c r="O189" s="281" t="s">
        <v>12</v>
      </c>
      <c r="P189" s="280">
        <f t="shared" si="30"/>
        <v>0</v>
      </c>
      <c r="Q189" s="281" t="s">
        <v>12</v>
      </c>
      <c r="R189" s="280">
        <f t="shared" si="42"/>
        <v>0</v>
      </c>
      <c r="S189" s="280">
        <f t="shared" si="31"/>
        <v>0</v>
      </c>
      <c r="T189" s="303">
        <f t="shared" si="32"/>
        <v>0</v>
      </c>
      <c r="U189" s="303">
        <f t="shared" si="33"/>
        <v>0</v>
      </c>
      <c r="V189" s="303">
        <f t="shared" si="34"/>
        <v>0</v>
      </c>
      <c r="W189" s="303">
        <f>U189-V189</f>
        <v>0</v>
      </c>
      <c r="X189" s="303">
        <v>144.63</v>
      </c>
      <c r="Y189" s="334">
        <v>83</v>
      </c>
      <c r="Z189" s="303">
        <v>6.65</v>
      </c>
      <c r="AA189" s="334">
        <v>1</v>
      </c>
      <c r="AB189" s="303">
        <v>0</v>
      </c>
      <c r="AC189" s="335">
        <f t="shared" si="36"/>
        <v>0</v>
      </c>
      <c r="AD189" s="303">
        <v>0</v>
      </c>
      <c r="AE189" s="303">
        <v>0</v>
      </c>
      <c r="AF189" s="303">
        <v>0</v>
      </c>
      <c r="AG189" s="334">
        <v>0</v>
      </c>
      <c r="AH189" s="334">
        <v>84</v>
      </c>
      <c r="AI189" s="334">
        <v>243.12</v>
      </c>
      <c r="AJ189" s="369">
        <f t="shared" si="37"/>
        <v>394.4</v>
      </c>
    </row>
    <row r="190" spans="1:36" s="282" customFormat="1" ht="18" hidden="1" customHeight="1" x14ac:dyDescent="0.2">
      <c r="A190" s="309" t="s">
        <v>795</v>
      </c>
      <c r="B190" s="284" t="s">
        <v>758</v>
      </c>
      <c r="C190" s="284"/>
      <c r="D190" s="284"/>
      <c r="E190" s="284"/>
      <c r="F190" s="284" t="s">
        <v>796</v>
      </c>
      <c r="G190" s="284" t="s">
        <v>797</v>
      </c>
      <c r="H190" s="284" t="s">
        <v>798</v>
      </c>
      <c r="I190" s="284" t="s">
        <v>800</v>
      </c>
      <c r="J190" s="278">
        <v>0</v>
      </c>
      <c r="K190" s="279">
        <v>0</v>
      </c>
      <c r="L190" s="280">
        <f t="shared" si="28"/>
        <v>0</v>
      </c>
      <c r="M190" s="281" t="s">
        <v>12</v>
      </c>
      <c r="N190" s="280">
        <f t="shared" si="29"/>
        <v>0</v>
      </c>
      <c r="O190" s="281" t="s">
        <v>12</v>
      </c>
      <c r="P190" s="280">
        <f t="shared" si="30"/>
        <v>0</v>
      </c>
      <c r="Q190" s="281" t="s">
        <v>12</v>
      </c>
      <c r="R190" s="280">
        <f t="shared" si="42"/>
        <v>0</v>
      </c>
      <c r="S190" s="280">
        <f t="shared" si="31"/>
        <v>0</v>
      </c>
      <c r="T190" s="303">
        <f t="shared" si="32"/>
        <v>0</v>
      </c>
      <c r="U190" s="303">
        <f t="shared" si="33"/>
        <v>0</v>
      </c>
      <c r="V190" s="303">
        <f t="shared" si="34"/>
        <v>0</v>
      </c>
      <c r="W190" s="306">
        <f t="shared" ref="W190:W221" si="43">V190/12</f>
        <v>0</v>
      </c>
      <c r="X190" s="303">
        <v>0</v>
      </c>
      <c r="Y190" s="334">
        <v>0</v>
      </c>
      <c r="Z190" s="303">
        <v>0</v>
      </c>
      <c r="AA190" s="334">
        <v>0</v>
      </c>
      <c r="AB190" s="303">
        <v>0</v>
      </c>
      <c r="AC190" s="335">
        <f t="shared" si="36"/>
        <v>0</v>
      </c>
      <c r="AD190" s="303">
        <v>0</v>
      </c>
      <c r="AE190" s="303">
        <v>0</v>
      </c>
      <c r="AF190" s="303">
        <v>0</v>
      </c>
      <c r="AG190" s="334">
        <v>0</v>
      </c>
      <c r="AH190" s="334">
        <v>0</v>
      </c>
      <c r="AI190" s="334">
        <v>0</v>
      </c>
      <c r="AJ190" s="369">
        <f t="shared" si="37"/>
        <v>0</v>
      </c>
    </row>
    <row r="191" spans="1:36" s="282" customFormat="1" ht="18" hidden="1" customHeight="1" x14ac:dyDescent="0.2">
      <c r="A191" s="309" t="s">
        <v>588</v>
      </c>
      <c r="B191" s="284" t="s">
        <v>758</v>
      </c>
      <c r="C191" s="271" t="s">
        <v>758</v>
      </c>
      <c r="D191" s="284"/>
      <c r="E191" s="284"/>
      <c r="F191" s="284" t="s">
        <v>789</v>
      </c>
      <c r="G191" s="284" t="s">
        <v>797</v>
      </c>
      <c r="H191" s="284" t="s">
        <v>654</v>
      </c>
      <c r="I191" s="284">
        <v>401615</v>
      </c>
      <c r="J191" s="278">
        <v>0</v>
      </c>
      <c r="K191" s="279">
        <v>0</v>
      </c>
      <c r="L191" s="280">
        <f t="shared" si="28"/>
        <v>0</v>
      </c>
      <c r="M191" s="281" t="s">
        <v>12</v>
      </c>
      <c r="N191" s="280">
        <f t="shared" si="29"/>
        <v>0</v>
      </c>
      <c r="O191" s="281" t="s">
        <v>12</v>
      </c>
      <c r="P191" s="280">
        <f t="shared" si="30"/>
        <v>0</v>
      </c>
      <c r="Q191" s="281" t="s">
        <v>12</v>
      </c>
      <c r="R191" s="280">
        <f t="shared" si="42"/>
        <v>0</v>
      </c>
      <c r="S191" s="280">
        <f t="shared" si="31"/>
        <v>0</v>
      </c>
      <c r="T191" s="303">
        <f t="shared" si="32"/>
        <v>0</v>
      </c>
      <c r="U191" s="303">
        <f t="shared" si="33"/>
        <v>0</v>
      </c>
      <c r="V191" s="303">
        <f t="shared" si="34"/>
        <v>0</v>
      </c>
      <c r="W191" s="306">
        <f t="shared" si="43"/>
        <v>0</v>
      </c>
      <c r="X191" s="303">
        <v>0</v>
      </c>
      <c r="Y191" s="334">
        <v>0</v>
      </c>
      <c r="Z191" s="303">
        <v>0</v>
      </c>
      <c r="AA191" s="334">
        <v>0</v>
      </c>
      <c r="AB191" s="303">
        <v>0</v>
      </c>
      <c r="AC191" s="335">
        <f t="shared" si="36"/>
        <v>0</v>
      </c>
      <c r="AD191" s="303">
        <v>0</v>
      </c>
      <c r="AE191" s="303">
        <v>0</v>
      </c>
      <c r="AF191" s="303">
        <v>0</v>
      </c>
      <c r="AG191" s="334">
        <v>0</v>
      </c>
      <c r="AH191" s="334">
        <v>0</v>
      </c>
      <c r="AI191" s="334">
        <v>347.4</v>
      </c>
      <c r="AJ191" s="369">
        <f t="shared" si="37"/>
        <v>347.4</v>
      </c>
    </row>
    <row r="192" spans="1:36" s="282" customFormat="1" ht="18" hidden="1" customHeight="1" x14ac:dyDescent="0.2">
      <c r="A192" s="309" t="s">
        <v>520</v>
      </c>
      <c r="B192" s="284" t="s">
        <v>758</v>
      </c>
      <c r="C192" s="271" t="s">
        <v>758</v>
      </c>
      <c r="D192" s="284"/>
      <c r="E192" s="284"/>
      <c r="F192" s="284" t="s">
        <v>521</v>
      </c>
      <c r="G192" s="284" t="s">
        <v>763</v>
      </c>
      <c r="H192" s="284"/>
      <c r="I192" s="284" t="s">
        <v>765</v>
      </c>
      <c r="J192" s="278">
        <v>0</v>
      </c>
      <c r="K192" s="279">
        <v>0</v>
      </c>
      <c r="L192" s="280">
        <f t="shared" si="28"/>
        <v>0</v>
      </c>
      <c r="M192" s="281" t="s">
        <v>12</v>
      </c>
      <c r="N192" s="280">
        <f t="shared" si="29"/>
        <v>0</v>
      </c>
      <c r="O192" s="281" t="s">
        <v>12</v>
      </c>
      <c r="P192" s="280">
        <f t="shared" si="30"/>
        <v>0</v>
      </c>
      <c r="Q192" s="281" t="s">
        <v>12</v>
      </c>
      <c r="R192" s="280">
        <f t="shared" si="42"/>
        <v>0</v>
      </c>
      <c r="S192" s="280">
        <f t="shared" si="31"/>
        <v>0</v>
      </c>
      <c r="T192" s="303">
        <f t="shared" si="32"/>
        <v>0</v>
      </c>
      <c r="U192" s="303">
        <f t="shared" si="33"/>
        <v>0</v>
      </c>
      <c r="V192" s="303">
        <f t="shared" si="34"/>
        <v>0</v>
      </c>
      <c r="W192" s="306">
        <f t="shared" si="43"/>
        <v>0</v>
      </c>
      <c r="X192" s="303">
        <v>2.5299999999999998</v>
      </c>
      <c r="Y192" s="334">
        <v>3</v>
      </c>
      <c r="Z192" s="303">
        <v>0</v>
      </c>
      <c r="AA192" s="334">
        <v>0</v>
      </c>
      <c r="AB192" s="303">
        <v>0</v>
      </c>
      <c r="AC192" s="335">
        <f t="shared" si="36"/>
        <v>0</v>
      </c>
      <c r="AD192" s="303">
        <v>0</v>
      </c>
      <c r="AE192" s="303">
        <v>0</v>
      </c>
      <c r="AF192" s="303">
        <v>0</v>
      </c>
      <c r="AG192" s="334">
        <v>0</v>
      </c>
      <c r="AH192" s="334">
        <v>3</v>
      </c>
      <c r="AI192" s="334">
        <v>243.12</v>
      </c>
      <c r="AJ192" s="369">
        <f t="shared" si="37"/>
        <v>245.65</v>
      </c>
    </row>
    <row r="193" spans="1:36" s="282" customFormat="1" ht="18" hidden="1" customHeight="1" x14ac:dyDescent="0.2">
      <c r="A193" s="309" t="s">
        <v>589</v>
      </c>
      <c r="B193" s="284" t="s">
        <v>758</v>
      </c>
      <c r="C193" s="271" t="s">
        <v>758</v>
      </c>
      <c r="D193" s="284" t="s">
        <v>236</v>
      </c>
      <c r="E193" s="284"/>
      <c r="F193" s="284" t="s">
        <v>789</v>
      </c>
      <c r="G193" s="284" t="s">
        <v>942</v>
      </c>
      <c r="H193" s="284" t="s">
        <v>766</v>
      </c>
      <c r="I193" s="284">
        <v>404503</v>
      </c>
      <c r="J193" s="278">
        <v>0</v>
      </c>
      <c r="K193" s="279">
        <v>0</v>
      </c>
      <c r="L193" s="280">
        <f t="shared" si="28"/>
        <v>0</v>
      </c>
      <c r="M193" s="281" t="s">
        <v>12</v>
      </c>
      <c r="N193" s="280">
        <f t="shared" si="29"/>
        <v>0</v>
      </c>
      <c r="O193" s="281" t="s">
        <v>12</v>
      </c>
      <c r="P193" s="280">
        <f t="shared" si="30"/>
        <v>0</v>
      </c>
      <c r="Q193" s="281" t="s">
        <v>12</v>
      </c>
      <c r="R193" s="280">
        <f t="shared" si="42"/>
        <v>0</v>
      </c>
      <c r="S193" s="280">
        <f t="shared" si="31"/>
        <v>0</v>
      </c>
      <c r="T193" s="303">
        <f t="shared" si="32"/>
        <v>0</v>
      </c>
      <c r="U193" s="303">
        <f t="shared" si="33"/>
        <v>0</v>
      </c>
      <c r="V193" s="303">
        <f t="shared" si="34"/>
        <v>0</v>
      </c>
      <c r="W193" s="306">
        <f t="shared" si="43"/>
        <v>0</v>
      </c>
      <c r="X193" s="303">
        <v>0</v>
      </c>
      <c r="Y193" s="334">
        <v>0</v>
      </c>
      <c r="Z193" s="303">
        <v>0</v>
      </c>
      <c r="AA193" s="334">
        <v>0</v>
      </c>
      <c r="AB193" s="303">
        <v>0</v>
      </c>
      <c r="AC193" s="335">
        <f t="shared" si="36"/>
        <v>0</v>
      </c>
      <c r="AD193" s="303">
        <v>0</v>
      </c>
      <c r="AE193" s="303">
        <v>0</v>
      </c>
      <c r="AF193" s="303">
        <v>0</v>
      </c>
      <c r="AG193" s="334">
        <v>0</v>
      </c>
      <c r="AH193" s="334">
        <v>0</v>
      </c>
      <c r="AI193" s="334">
        <v>243.12</v>
      </c>
      <c r="AJ193" s="369">
        <f t="shared" si="37"/>
        <v>243.12</v>
      </c>
    </row>
    <row r="194" spans="1:36" s="285" customFormat="1" ht="18" hidden="1" customHeight="1" x14ac:dyDescent="0.2">
      <c r="A194" s="309" t="s">
        <v>590</v>
      </c>
      <c r="B194" s="284" t="s">
        <v>758</v>
      </c>
      <c r="C194" s="271" t="s">
        <v>758</v>
      </c>
      <c r="D194" s="284"/>
      <c r="E194" s="284"/>
      <c r="F194" s="284" t="s">
        <v>789</v>
      </c>
      <c r="G194" s="284"/>
      <c r="H194" s="284"/>
      <c r="I194" s="284" t="s">
        <v>812</v>
      </c>
      <c r="J194" s="278">
        <v>0</v>
      </c>
      <c r="K194" s="279">
        <v>0</v>
      </c>
      <c r="L194" s="280">
        <f t="shared" si="28"/>
        <v>0</v>
      </c>
      <c r="M194" s="281" t="s">
        <v>12</v>
      </c>
      <c r="N194" s="280">
        <f t="shared" si="29"/>
        <v>0</v>
      </c>
      <c r="O194" s="281" t="s">
        <v>12</v>
      </c>
      <c r="P194" s="280">
        <f t="shared" si="30"/>
        <v>0</v>
      </c>
      <c r="Q194" s="281" t="s">
        <v>12</v>
      </c>
      <c r="R194" s="280">
        <f t="shared" si="42"/>
        <v>0</v>
      </c>
      <c r="S194" s="280">
        <f t="shared" si="31"/>
        <v>0</v>
      </c>
      <c r="T194" s="303">
        <f t="shared" si="32"/>
        <v>0</v>
      </c>
      <c r="U194" s="303">
        <f t="shared" si="33"/>
        <v>0</v>
      </c>
      <c r="V194" s="303">
        <f t="shared" si="34"/>
        <v>0</v>
      </c>
      <c r="W194" s="306">
        <f t="shared" si="43"/>
        <v>0</v>
      </c>
      <c r="X194" s="303">
        <v>23.8</v>
      </c>
      <c r="Y194" s="334">
        <v>50</v>
      </c>
      <c r="Z194" s="303">
        <v>41.08</v>
      </c>
      <c r="AA194" s="334">
        <v>15</v>
      </c>
      <c r="AB194" s="303">
        <v>0</v>
      </c>
      <c r="AC194" s="335">
        <f t="shared" si="36"/>
        <v>0</v>
      </c>
      <c r="AD194" s="303">
        <v>7.19</v>
      </c>
      <c r="AE194" s="303">
        <v>0</v>
      </c>
      <c r="AF194" s="303">
        <v>0</v>
      </c>
      <c r="AG194" s="334">
        <v>0</v>
      </c>
      <c r="AH194" s="334">
        <v>65</v>
      </c>
      <c r="AI194" s="334">
        <v>243.12</v>
      </c>
      <c r="AJ194" s="369">
        <f t="shared" si="37"/>
        <v>315.19</v>
      </c>
    </row>
    <row r="195" spans="1:36" s="282" customFormat="1" ht="18" hidden="1" customHeight="1" x14ac:dyDescent="0.2">
      <c r="A195" s="309" t="s">
        <v>87</v>
      </c>
      <c r="B195" s="284" t="s">
        <v>758</v>
      </c>
      <c r="C195" s="271" t="s">
        <v>758</v>
      </c>
      <c r="D195" s="284"/>
      <c r="E195" s="284"/>
      <c r="F195" s="284" t="s">
        <v>789</v>
      </c>
      <c r="G195" s="284"/>
      <c r="H195" s="284"/>
      <c r="I195" s="276">
        <v>401101</v>
      </c>
      <c r="J195" s="278">
        <v>0</v>
      </c>
      <c r="K195" s="279">
        <v>0</v>
      </c>
      <c r="L195" s="280">
        <f t="shared" ref="L195:L240" si="44">J195*K195</f>
        <v>0</v>
      </c>
      <c r="M195" s="281" t="s">
        <v>12</v>
      </c>
      <c r="N195" s="280">
        <f t="shared" ref="N195:N240" si="45">IF(M195="Y",L195,0)</f>
        <v>0</v>
      </c>
      <c r="O195" s="281" t="s">
        <v>12</v>
      </c>
      <c r="P195" s="280">
        <f t="shared" ref="P195:P240" si="46">IF(O195="Y",L195,0)</f>
        <v>0</v>
      </c>
      <c r="Q195" s="281" t="s">
        <v>12</v>
      </c>
      <c r="R195" s="280">
        <f t="shared" si="42"/>
        <v>0</v>
      </c>
      <c r="S195" s="280">
        <f t="shared" ref="S195:S240" si="47">L195+N195+P195+R195</f>
        <v>0</v>
      </c>
      <c r="T195" s="303">
        <f t="shared" ref="T195:T241" si="48">$T$1*S195</f>
        <v>0</v>
      </c>
      <c r="U195" s="303">
        <f t="shared" ref="U195:U241" si="49">$U$1*S195</f>
        <v>0</v>
      </c>
      <c r="V195" s="303">
        <f t="shared" ref="V195:V241" si="50">T195-U195</f>
        <v>0</v>
      </c>
      <c r="W195" s="306">
        <f t="shared" si="43"/>
        <v>0</v>
      </c>
      <c r="X195" s="303">
        <v>876.02</v>
      </c>
      <c r="Y195" s="334">
        <v>1619</v>
      </c>
      <c r="Z195" s="303">
        <v>15.91</v>
      </c>
      <c r="AA195" s="334">
        <v>4</v>
      </c>
      <c r="AB195" s="303">
        <v>0</v>
      </c>
      <c r="AC195" s="335">
        <f t="shared" ref="AC195:AC240" si="51">AB195/85</f>
        <v>0</v>
      </c>
      <c r="AD195" s="303">
        <v>7.3</v>
      </c>
      <c r="AE195" s="303">
        <v>0</v>
      </c>
      <c r="AF195" s="303">
        <v>0</v>
      </c>
      <c r="AG195" s="334">
        <v>0</v>
      </c>
      <c r="AH195" s="334">
        <v>1623</v>
      </c>
      <c r="AI195" s="334">
        <v>694.68</v>
      </c>
      <c r="AJ195" s="369">
        <f t="shared" si="37"/>
        <v>1593.9099999999999</v>
      </c>
    </row>
    <row r="196" spans="1:36" s="282" customFormat="1" ht="18" hidden="1" customHeight="1" x14ac:dyDescent="0.2">
      <c r="A196" s="309" t="s">
        <v>167</v>
      </c>
      <c r="B196" s="284" t="s">
        <v>758</v>
      </c>
      <c r="C196" s="271" t="s">
        <v>758</v>
      </c>
      <c r="D196" s="284"/>
      <c r="E196" s="284"/>
      <c r="F196" s="284" t="s">
        <v>168</v>
      </c>
      <c r="G196" s="276" t="s">
        <v>888</v>
      </c>
      <c r="H196" s="284" t="s">
        <v>767</v>
      </c>
      <c r="I196" s="284">
        <v>704050</v>
      </c>
      <c r="J196" s="278">
        <v>0</v>
      </c>
      <c r="K196" s="279">
        <v>0</v>
      </c>
      <c r="L196" s="280">
        <f t="shared" si="44"/>
        <v>0</v>
      </c>
      <c r="M196" s="281" t="s">
        <v>12</v>
      </c>
      <c r="N196" s="280">
        <f t="shared" si="45"/>
        <v>0</v>
      </c>
      <c r="O196" s="281" t="s">
        <v>12</v>
      </c>
      <c r="P196" s="280">
        <f t="shared" si="46"/>
        <v>0</v>
      </c>
      <c r="Q196" s="281" t="s">
        <v>12</v>
      </c>
      <c r="R196" s="280">
        <f t="shared" si="42"/>
        <v>0</v>
      </c>
      <c r="S196" s="280">
        <f t="shared" si="47"/>
        <v>0</v>
      </c>
      <c r="T196" s="303">
        <f t="shared" si="48"/>
        <v>0</v>
      </c>
      <c r="U196" s="303">
        <f t="shared" si="49"/>
        <v>0</v>
      </c>
      <c r="V196" s="303">
        <f t="shared" si="50"/>
        <v>0</v>
      </c>
      <c r="W196" s="306">
        <f t="shared" si="43"/>
        <v>0</v>
      </c>
      <c r="X196" s="303">
        <v>40.92</v>
      </c>
      <c r="Y196" s="334">
        <v>109</v>
      </c>
      <c r="Z196" s="303">
        <v>0</v>
      </c>
      <c r="AA196" s="334">
        <v>0</v>
      </c>
      <c r="AB196" s="303">
        <v>0</v>
      </c>
      <c r="AC196" s="335">
        <f t="shared" si="51"/>
        <v>0</v>
      </c>
      <c r="AD196" s="303">
        <v>0</v>
      </c>
      <c r="AE196" s="303">
        <v>0</v>
      </c>
      <c r="AF196" s="303">
        <v>0</v>
      </c>
      <c r="AG196" s="334">
        <v>0</v>
      </c>
      <c r="AH196" s="334">
        <v>109</v>
      </c>
      <c r="AI196" s="334">
        <v>243.12</v>
      </c>
      <c r="AJ196" s="369">
        <f t="shared" ref="AJ196:AJ239" si="52">AF196+AE196+AD196+AB196+Z196+X196+AI196</f>
        <v>284.04000000000002</v>
      </c>
    </row>
    <row r="197" spans="1:36" s="282" customFormat="1" ht="18" hidden="1" customHeight="1" x14ac:dyDescent="0.2">
      <c r="A197" s="309" t="s">
        <v>93</v>
      </c>
      <c r="B197" s="284" t="s">
        <v>758</v>
      </c>
      <c r="C197" s="271" t="s">
        <v>758</v>
      </c>
      <c r="D197" s="276" t="s">
        <v>70</v>
      </c>
      <c r="E197" s="284"/>
      <c r="F197" s="284" t="s">
        <v>66</v>
      </c>
      <c r="G197" s="284" t="s">
        <v>759</v>
      </c>
      <c r="H197" s="284" t="s">
        <v>768</v>
      </c>
      <c r="I197" s="284" t="s">
        <v>591</v>
      </c>
      <c r="J197" s="278">
        <v>0</v>
      </c>
      <c r="K197" s="279">
        <v>0</v>
      </c>
      <c r="L197" s="280">
        <f t="shared" si="44"/>
        <v>0</v>
      </c>
      <c r="M197" s="281" t="s">
        <v>12</v>
      </c>
      <c r="N197" s="280">
        <f t="shared" si="45"/>
        <v>0</v>
      </c>
      <c r="O197" s="281" t="s">
        <v>12</v>
      </c>
      <c r="P197" s="280">
        <f t="shared" si="46"/>
        <v>0</v>
      </c>
      <c r="Q197" s="281" t="s">
        <v>12</v>
      </c>
      <c r="R197" s="280">
        <f t="shared" si="42"/>
        <v>0</v>
      </c>
      <c r="S197" s="280">
        <f t="shared" si="47"/>
        <v>0</v>
      </c>
      <c r="T197" s="303">
        <f t="shared" si="48"/>
        <v>0</v>
      </c>
      <c r="U197" s="303">
        <f t="shared" si="49"/>
        <v>0</v>
      </c>
      <c r="V197" s="303">
        <f t="shared" si="50"/>
        <v>0</v>
      </c>
      <c r="W197" s="306">
        <f t="shared" si="43"/>
        <v>0</v>
      </c>
      <c r="X197" s="303">
        <v>1.51</v>
      </c>
      <c r="Y197" s="334">
        <v>2</v>
      </c>
      <c r="Z197" s="303">
        <v>0</v>
      </c>
      <c r="AA197" s="334">
        <v>0</v>
      </c>
      <c r="AB197" s="303">
        <v>85</v>
      </c>
      <c r="AC197" s="335">
        <f t="shared" si="51"/>
        <v>1</v>
      </c>
      <c r="AD197" s="303">
        <v>0</v>
      </c>
      <c r="AE197" s="303">
        <v>0</v>
      </c>
      <c r="AF197" s="303">
        <v>0</v>
      </c>
      <c r="AG197" s="334">
        <v>0</v>
      </c>
      <c r="AH197" s="334">
        <v>2</v>
      </c>
      <c r="AI197" s="334">
        <v>243.12</v>
      </c>
      <c r="AJ197" s="369">
        <f t="shared" si="52"/>
        <v>329.63</v>
      </c>
    </row>
    <row r="198" spans="1:36" s="282" customFormat="1" ht="18" hidden="1" customHeight="1" x14ac:dyDescent="0.2">
      <c r="A198" s="309" t="s">
        <v>592</v>
      </c>
      <c r="B198" s="284" t="s">
        <v>758</v>
      </c>
      <c r="C198" s="271" t="s">
        <v>758</v>
      </c>
      <c r="D198" s="284"/>
      <c r="E198" s="284"/>
      <c r="F198" s="284" t="s">
        <v>66</v>
      </c>
      <c r="G198" s="276" t="s">
        <v>641</v>
      </c>
      <c r="H198" s="284" t="s">
        <v>769</v>
      </c>
      <c r="I198" s="284" t="s">
        <v>770</v>
      </c>
      <c r="J198" s="278">
        <v>0</v>
      </c>
      <c r="K198" s="279">
        <v>0</v>
      </c>
      <c r="L198" s="280">
        <f t="shared" si="44"/>
        <v>0</v>
      </c>
      <c r="M198" s="281" t="s">
        <v>12</v>
      </c>
      <c r="N198" s="280">
        <f t="shared" si="45"/>
        <v>0</v>
      </c>
      <c r="O198" s="281" t="s">
        <v>12</v>
      </c>
      <c r="P198" s="280">
        <f t="shared" si="46"/>
        <v>0</v>
      </c>
      <c r="Q198" s="281" t="s">
        <v>12</v>
      </c>
      <c r="R198" s="280">
        <f t="shared" si="42"/>
        <v>0</v>
      </c>
      <c r="S198" s="280">
        <f t="shared" si="47"/>
        <v>0</v>
      </c>
      <c r="T198" s="303">
        <f t="shared" si="48"/>
        <v>0</v>
      </c>
      <c r="U198" s="303">
        <f t="shared" si="49"/>
        <v>0</v>
      </c>
      <c r="V198" s="303">
        <f t="shared" si="50"/>
        <v>0</v>
      </c>
      <c r="W198" s="306">
        <f t="shared" si="43"/>
        <v>0</v>
      </c>
      <c r="X198" s="303">
        <v>3289.59</v>
      </c>
      <c r="Y198" s="334">
        <v>5899</v>
      </c>
      <c r="Z198" s="303">
        <v>0</v>
      </c>
      <c r="AA198" s="334">
        <v>0</v>
      </c>
      <c r="AB198" s="303">
        <v>0</v>
      </c>
      <c r="AC198" s="335">
        <f t="shared" si="51"/>
        <v>0</v>
      </c>
      <c r="AD198" s="303">
        <v>0</v>
      </c>
      <c r="AE198" s="303">
        <v>0</v>
      </c>
      <c r="AF198" s="303">
        <v>0</v>
      </c>
      <c r="AG198" s="334">
        <v>0</v>
      </c>
      <c r="AH198" s="334">
        <v>5899</v>
      </c>
      <c r="AI198" s="334">
        <v>694.68</v>
      </c>
      <c r="AJ198" s="369">
        <f t="shared" si="52"/>
        <v>3984.27</v>
      </c>
    </row>
    <row r="199" spans="1:36" s="282" customFormat="1" ht="18" hidden="1" customHeight="1" x14ac:dyDescent="0.2">
      <c r="A199" s="309" t="s">
        <v>105</v>
      </c>
      <c r="B199" s="284" t="s">
        <v>758</v>
      </c>
      <c r="C199" s="271" t="s">
        <v>758</v>
      </c>
      <c r="D199" s="276" t="s">
        <v>70</v>
      </c>
      <c r="E199" s="284"/>
      <c r="F199" s="284" t="s">
        <v>66</v>
      </c>
      <c r="G199" s="276" t="s">
        <v>641</v>
      </c>
      <c r="H199" s="284" t="s">
        <v>771</v>
      </c>
      <c r="I199" s="284" t="s">
        <v>583</v>
      </c>
      <c r="J199" s="278">
        <v>0</v>
      </c>
      <c r="K199" s="279">
        <v>0</v>
      </c>
      <c r="L199" s="280">
        <f t="shared" si="44"/>
        <v>0</v>
      </c>
      <c r="M199" s="281" t="s">
        <v>12</v>
      </c>
      <c r="N199" s="280">
        <f t="shared" si="45"/>
        <v>0</v>
      </c>
      <c r="O199" s="281" t="s">
        <v>12</v>
      </c>
      <c r="P199" s="280">
        <f t="shared" si="46"/>
        <v>0</v>
      </c>
      <c r="Q199" s="281" t="s">
        <v>12</v>
      </c>
      <c r="R199" s="280">
        <f t="shared" si="42"/>
        <v>0</v>
      </c>
      <c r="S199" s="280">
        <f t="shared" si="47"/>
        <v>0</v>
      </c>
      <c r="T199" s="303">
        <f t="shared" si="48"/>
        <v>0</v>
      </c>
      <c r="U199" s="303">
        <f t="shared" si="49"/>
        <v>0</v>
      </c>
      <c r="V199" s="303">
        <f t="shared" si="50"/>
        <v>0</v>
      </c>
      <c r="W199" s="306">
        <f t="shared" si="43"/>
        <v>0</v>
      </c>
      <c r="X199" s="303">
        <v>5943.14</v>
      </c>
      <c r="Y199" s="334">
        <v>9673</v>
      </c>
      <c r="Z199" s="303">
        <v>12.09</v>
      </c>
      <c r="AA199" s="334">
        <v>3</v>
      </c>
      <c r="AB199" s="303">
        <v>0</v>
      </c>
      <c r="AC199" s="335">
        <f t="shared" si="51"/>
        <v>0</v>
      </c>
      <c r="AD199" s="303">
        <v>0</v>
      </c>
      <c r="AE199" s="303">
        <v>0</v>
      </c>
      <c r="AF199" s="303">
        <v>0</v>
      </c>
      <c r="AG199" s="334">
        <v>0</v>
      </c>
      <c r="AH199" s="334">
        <v>9676</v>
      </c>
      <c r="AI199" s="334">
        <v>1736.64</v>
      </c>
      <c r="AJ199" s="369">
        <f t="shared" si="52"/>
        <v>7691.8700000000008</v>
      </c>
    </row>
    <row r="200" spans="1:36" s="282" customFormat="1" ht="18" hidden="1" customHeight="1" x14ac:dyDescent="0.2">
      <c r="A200" s="309" t="s">
        <v>114</v>
      </c>
      <c r="B200" s="284" t="s">
        <v>758</v>
      </c>
      <c r="C200" s="271" t="s">
        <v>758</v>
      </c>
      <c r="D200" s="276" t="s">
        <v>70</v>
      </c>
      <c r="E200" s="284"/>
      <c r="F200" s="284" t="s">
        <v>66</v>
      </c>
      <c r="G200" s="276" t="s">
        <v>641</v>
      </c>
      <c r="H200" s="284" t="s">
        <v>772</v>
      </c>
      <c r="I200" s="288" t="s">
        <v>596</v>
      </c>
      <c r="J200" s="278">
        <v>0</v>
      </c>
      <c r="K200" s="279">
        <v>0</v>
      </c>
      <c r="L200" s="280">
        <f t="shared" si="44"/>
        <v>0</v>
      </c>
      <c r="M200" s="281" t="s">
        <v>12</v>
      </c>
      <c r="N200" s="280">
        <f t="shared" si="45"/>
        <v>0</v>
      </c>
      <c r="O200" s="281" t="s">
        <v>12</v>
      </c>
      <c r="P200" s="280">
        <f t="shared" si="46"/>
        <v>0</v>
      </c>
      <c r="Q200" s="281" t="s">
        <v>12</v>
      </c>
      <c r="R200" s="280">
        <f t="shared" si="42"/>
        <v>0</v>
      </c>
      <c r="S200" s="280">
        <f t="shared" si="47"/>
        <v>0</v>
      </c>
      <c r="T200" s="303">
        <f t="shared" si="48"/>
        <v>0</v>
      </c>
      <c r="U200" s="303">
        <f t="shared" si="49"/>
        <v>0</v>
      </c>
      <c r="V200" s="303">
        <f t="shared" si="50"/>
        <v>0</v>
      </c>
      <c r="W200" s="306">
        <f t="shared" si="43"/>
        <v>0</v>
      </c>
      <c r="X200" s="303">
        <v>1539.79</v>
      </c>
      <c r="Y200" s="334">
        <v>3292</v>
      </c>
      <c r="Z200" s="303">
        <v>49.88</v>
      </c>
      <c r="AA200" s="334">
        <v>8</v>
      </c>
      <c r="AB200" s="303">
        <v>0</v>
      </c>
      <c r="AC200" s="335">
        <f t="shared" si="51"/>
        <v>0</v>
      </c>
      <c r="AD200" s="303">
        <v>37.549999999999997</v>
      </c>
      <c r="AE200" s="303">
        <v>0</v>
      </c>
      <c r="AF200" s="303">
        <v>0</v>
      </c>
      <c r="AG200" s="334">
        <v>0</v>
      </c>
      <c r="AH200" s="334">
        <v>3300</v>
      </c>
      <c r="AI200" s="334">
        <v>694.68</v>
      </c>
      <c r="AJ200" s="369">
        <f t="shared" si="52"/>
        <v>2321.9</v>
      </c>
    </row>
    <row r="201" spans="1:36" s="282" customFormat="1" ht="18" hidden="1" customHeight="1" x14ac:dyDescent="0.2">
      <c r="A201" s="309" t="s">
        <v>593</v>
      </c>
      <c r="B201" s="284" t="s">
        <v>758</v>
      </c>
      <c r="C201" s="271" t="s">
        <v>758</v>
      </c>
      <c r="D201" s="284"/>
      <c r="E201" s="284"/>
      <c r="F201" s="284" t="s">
        <v>789</v>
      </c>
      <c r="G201" s="284"/>
      <c r="H201" s="284"/>
      <c r="I201" s="276">
        <v>401101</v>
      </c>
      <c r="J201" s="278">
        <v>0</v>
      </c>
      <c r="K201" s="279">
        <v>0</v>
      </c>
      <c r="L201" s="280">
        <f t="shared" si="44"/>
        <v>0</v>
      </c>
      <c r="M201" s="281" t="s">
        <v>12</v>
      </c>
      <c r="N201" s="280">
        <f t="shared" si="45"/>
        <v>0</v>
      </c>
      <c r="O201" s="281" t="s">
        <v>12</v>
      </c>
      <c r="P201" s="280">
        <f t="shared" si="46"/>
        <v>0</v>
      </c>
      <c r="Q201" s="281" t="s">
        <v>12</v>
      </c>
      <c r="R201" s="280">
        <f t="shared" si="42"/>
        <v>0</v>
      </c>
      <c r="S201" s="280">
        <f t="shared" si="47"/>
        <v>0</v>
      </c>
      <c r="T201" s="303">
        <f t="shared" si="48"/>
        <v>0</v>
      </c>
      <c r="U201" s="303">
        <f t="shared" si="49"/>
        <v>0</v>
      </c>
      <c r="V201" s="303">
        <f t="shared" si="50"/>
        <v>0</v>
      </c>
      <c r="W201" s="306">
        <f t="shared" si="43"/>
        <v>0</v>
      </c>
      <c r="X201" s="303">
        <v>0</v>
      </c>
      <c r="Y201" s="334">
        <v>0</v>
      </c>
      <c r="Z201" s="303">
        <v>0</v>
      </c>
      <c r="AA201" s="334">
        <v>0</v>
      </c>
      <c r="AB201" s="303">
        <v>0</v>
      </c>
      <c r="AC201" s="335">
        <f t="shared" si="51"/>
        <v>0</v>
      </c>
      <c r="AD201" s="303">
        <v>0</v>
      </c>
      <c r="AE201" s="303">
        <v>0</v>
      </c>
      <c r="AF201" s="303">
        <v>0</v>
      </c>
      <c r="AG201" s="334">
        <v>0</v>
      </c>
      <c r="AH201" s="334">
        <v>0</v>
      </c>
      <c r="AI201" s="334">
        <v>243.12</v>
      </c>
      <c r="AJ201" s="369">
        <f t="shared" si="52"/>
        <v>243.12</v>
      </c>
    </row>
    <row r="202" spans="1:36" s="282" customFormat="1" ht="18" hidden="1" customHeight="1" x14ac:dyDescent="0.2">
      <c r="A202" s="309" t="s">
        <v>143</v>
      </c>
      <c r="B202" s="276" t="s">
        <v>758</v>
      </c>
      <c r="C202" s="271" t="s">
        <v>758</v>
      </c>
      <c r="D202" s="276" t="s">
        <v>90</v>
      </c>
      <c r="E202" s="275">
        <v>1</v>
      </c>
      <c r="F202" s="276" t="s">
        <v>135</v>
      </c>
      <c r="G202" s="276" t="s">
        <v>602</v>
      </c>
      <c r="H202" s="276" t="s">
        <v>879</v>
      </c>
      <c r="I202" s="276">
        <v>503301</v>
      </c>
      <c r="J202" s="278">
        <v>0</v>
      </c>
      <c r="K202" s="279">
        <v>0</v>
      </c>
      <c r="L202" s="280">
        <f t="shared" si="44"/>
        <v>0</v>
      </c>
      <c r="M202" s="281" t="s">
        <v>12</v>
      </c>
      <c r="N202" s="280">
        <f t="shared" si="45"/>
        <v>0</v>
      </c>
      <c r="O202" s="281" t="s">
        <v>12</v>
      </c>
      <c r="P202" s="280">
        <f t="shared" si="46"/>
        <v>0</v>
      </c>
      <c r="Q202" s="281" t="s">
        <v>12</v>
      </c>
      <c r="R202" s="280">
        <f t="shared" si="42"/>
        <v>0</v>
      </c>
      <c r="S202" s="280">
        <f t="shared" si="47"/>
        <v>0</v>
      </c>
      <c r="T202" s="303">
        <f t="shared" si="48"/>
        <v>0</v>
      </c>
      <c r="U202" s="303">
        <f t="shared" si="49"/>
        <v>0</v>
      </c>
      <c r="V202" s="303">
        <f t="shared" si="50"/>
        <v>0</v>
      </c>
      <c r="W202" s="306">
        <f t="shared" si="43"/>
        <v>0</v>
      </c>
      <c r="X202" s="303">
        <v>511.99</v>
      </c>
      <c r="Y202" s="334">
        <v>1356</v>
      </c>
      <c r="Z202" s="303">
        <v>14.15</v>
      </c>
      <c r="AA202" s="334">
        <v>2</v>
      </c>
      <c r="AB202" s="303">
        <v>42.5</v>
      </c>
      <c r="AC202" s="335">
        <f t="shared" si="51"/>
        <v>0.5</v>
      </c>
      <c r="AD202" s="303">
        <v>0</v>
      </c>
      <c r="AE202" s="303">
        <v>0</v>
      </c>
      <c r="AF202" s="303">
        <v>27.32</v>
      </c>
      <c r="AG202" s="334">
        <v>1191</v>
      </c>
      <c r="AH202" s="334">
        <v>2549</v>
      </c>
      <c r="AI202" s="334">
        <v>347.4</v>
      </c>
      <c r="AJ202" s="369">
        <f t="shared" si="52"/>
        <v>943.36</v>
      </c>
    </row>
    <row r="203" spans="1:36" s="282" customFormat="1" ht="18" hidden="1" customHeight="1" x14ac:dyDescent="0.2">
      <c r="A203" s="309" t="s">
        <v>147</v>
      </c>
      <c r="B203" s="284" t="s">
        <v>758</v>
      </c>
      <c r="C203" s="271" t="s">
        <v>758</v>
      </c>
      <c r="D203" s="284"/>
      <c r="E203" s="284"/>
      <c r="F203" s="284" t="s">
        <v>135</v>
      </c>
      <c r="G203" s="284" t="s">
        <v>602</v>
      </c>
      <c r="H203" s="284" t="s">
        <v>773</v>
      </c>
      <c r="I203" s="284">
        <v>502800</v>
      </c>
      <c r="J203" s="278">
        <v>0</v>
      </c>
      <c r="K203" s="279">
        <v>0</v>
      </c>
      <c r="L203" s="280">
        <f t="shared" si="44"/>
        <v>0</v>
      </c>
      <c r="M203" s="281" t="s">
        <v>12</v>
      </c>
      <c r="N203" s="280">
        <f t="shared" si="45"/>
        <v>0</v>
      </c>
      <c r="O203" s="281" t="s">
        <v>12</v>
      </c>
      <c r="P203" s="280">
        <f t="shared" si="46"/>
        <v>0</v>
      </c>
      <c r="Q203" s="281" t="s">
        <v>12</v>
      </c>
      <c r="R203" s="280">
        <f t="shared" si="42"/>
        <v>0</v>
      </c>
      <c r="S203" s="280">
        <f t="shared" si="47"/>
        <v>0</v>
      </c>
      <c r="T203" s="303">
        <f t="shared" si="48"/>
        <v>0</v>
      </c>
      <c r="U203" s="303">
        <f t="shared" si="49"/>
        <v>0</v>
      </c>
      <c r="V203" s="303">
        <f t="shared" si="50"/>
        <v>0</v>
      </c>
      <c r="W203" s="306">
        <f t="shared" si="43"/>
        <v>0</v>
      </c>
      <c r="X203" s="303">
        <v>95.38</v>
      </c>
      <c r="Y203" s="334">
        <v>249</v>
      </c>
      <c r="Z203" s="303">
        <v>0</v>
      </c>
      <c r="AA203" s="334">
        <v>0</v>
      </c>
      <c r="AB203" s="303">
        <v>0</v>
      </c>
      <c r="AC203" s="335">
        <f t="shared" si="51"/>
        <v>0</v>
      </c>
      <c r="AD203" s="303">
        <v>0</v>
      </c>
      <c r="AE203" s="303">
        <v>0</v>
      </c>
      <c r="AF203" s="303">
        <v>0</v>
      </c>
      <c r="AG203" s="334">
        <v>0</v>
      </c>
      <c r="AH203" s="334">
        <v>249</v>
      </c>
      <c r="AI203" s="334">
        <v>243.12</v>
      </c>
      <c r="AJ203" s="369">
        <f t="shared" si="52"/>
        <v>338.5</v>
      </c>
    </row>
    <row r="204" spans="1:36" s="282" customFormat="1" ht="18" hidden="1" customHeight="1" x14ac:dyDescent="0.2">
      <c r="A204" s="309" t="s">
        <v>154</v>
      </c>
      <c r="B204" s="276" t="s">
        <v>758</v>
      </c>
      <c r="C204" s="273" t="s">
        <v>996</v>
      </c>
      <c r="D204" s="276" t="s">
        <v>90</v>
      </c>
      <c r="E204" s="275"/>
      <c r="F204" s="276" t="s">
        <v>135</v>
      </c>
      <c r="G204" s="276" t="s">
        <v>602</v>
      </c>
      <c r="H204" s="276" t="s">
        <v>633</v>
      </c>
      <c r="I204" s="276">
        <v>505601</v>
      </c>
      <c r="J204" s="278">
        <v>0</v>
      </c>
      <c r="K204" s="279">
        <v>0</v>
      </c>
      <c r="L204" s="280">
        <f t="shared" si="44"/>
        <v>0</v>
      </c>
      <c r="M204" s="281" t="s">
        <v>12</v>
      </c>
      <c r="N204" s="280">
        <f t="shared" si="45"/>
        <v>0</v>
      </c>
      <c r="O204" s="281" t="s">
        <v>12</v>
      </c>
      <c r="P204" s="280">
        <f t="shared" si="46"/>
        <v>0</v>
      </c>
      <c r="Q204" s="281" t="s">
        <v>12</v>
      </c>
      <c r="R204" s="280">
        <f t="shared" si="42"/>
        <v>0</v>
      </c>
      <c r="S204" s="280">
        <f t="shared" si="47"/>
        <v>0</v>
      </c>
      <c r="T204" s="303">
        <f t="shared" si="48"/>
        <v>0</v>
      </c>
      <c r="U204" s="303">
        <f t="shared" si="49"/>
        <v>0</v>
      </c>
      <c r="V204" s="303">
        <f t="shared" si="50"/>
        <v>0</v>
      </c>
      <c r="W204" s="306">
        <f t="shared" si="43"/>
        <v>0</v>
      </c>
      <c r="X204" s="303">
        <v>297.24</v>
      </c>
      <c r="Y204" s="334">
        <v>789</v>
      </c>
      <c r="Z204" s="303">
        <v>0</v>
      </c>
      <c r="AA204" s="334">
        <v>0</v>
      </c>
      <c r="AB204" s="303">
        <v>0</v>
      </c>
      <c r="AC204" s="335">
        <f t="shared" si="51"/>
        <v>0</v>
      </c>
      <c r="AD204" s="303">
        <v>0</v>
      </c>
      <c r="AE204" s="303">
        <v>0</v>
      </c>
      <c r="AF204" s="303">
        <v>0</v>
      </c>
      <c r="AG204" s="334">
        <v>0</v>
      </c>
      <c r="AH204" s="334">
        <v>789</v>
      </c>
      <c r="AI204" s="334">
        <v>694.68</v>
      </c>
      <c r="AJ204" s="369">
        <f t="shared" si="52"/>
        <v>991.92</v>
      </c>
    </row>
    <row r="205" spans="1:36" s="282" customFormat="1" ht="18" hidden="1" customHeight="1" x14ac:dyDescent="0.2">
      <c r="A205" s="309" t="s">
        <v>522</v>
      </c>
      <c r="B205" s="284" t="s">
        <v>758</v>
      </c>
      <c r="C205" s="271" t="s">
        <v>758</v>
      </c>
      <c r="D205" s="284"/>
      <c r="E205" s="284"/>
      <c r="F205" s="284" t="s">
        <v>521</v>
      </c>
      <c r="G205" s="284" t="s">
        <v>774</v>
      </c>
      <c r="H205" s="284"/>
      <c r="I205" s="284">
        <v>900300</v>
      </c>
      <c r="J205" s="278">
        <v>0</v>
      </c>
      <c r="K205" s="279">
        <v>0</v>
      </c>
      <c r="L205" s="280">
        <f t="shared" si="44"/>
        <v>0</v>
      </c>
      <c r="M205" s="281" t="s">
        <v>12</v>
      </c>
      <c r="N205" s="280">
        <f t="shared" si="45"/>
        <v>0</v>
      </c>
      <c r="O205" s="281" t="s">
        <v>12</v>
      </c>
      <c r="P205" s="280">
        <f t="shared" si="46"/>
        <v>0</v>
      </c>
      <c r="Q205" s="281" t="s">
        <v>12</v>
      </c>
      <c r="R205" s="280">
        <f t="shared" ref="R205:R222" si="53">IF(Q205="Y",L205,0)</f>
        <v>0</v>
      </c>
      <c r="S205" s="280">
        <f t="shared" si="47"/>
        <v>0</v>
      </c>
      <c r="T205" s="303">
        <f t="shared" si="48"/>
        <v>0</v>
      </c>
      <c r="U205" s="303">
        <f t="shared" si="49"/>
        <v>0</v>
      </c>
      <c r="V205" s="303">
        <f t="shared" si="50"/>
        <v>0</v>
      </c>
      <c r="W205" s="306">
        <f t="shared" si="43"/>
        <v>0</v>
      </c>
      <c r="X205" s="303">
        <v>1.88</v>
      </c>
      <c r="Y205" s="334">
        <v>5</v>
      </c>
      <c r="Z205" s="303">
        <v>0</v>
      </c>
      <c r="AA205" s="334">
        <v>0</v>
      </c>
      <c r="AB205" s="303">
        <v>0</v>
      </c>
      <c r="AC205" s="335">
        <f t="shared" si="51"/>
        <v>0</v>
      </c>
      <c r="AD205" s="303">
        <v>0</v>
      </c>
      <c r="AE205" s="303">
        <v>0</v>
      </c>
      <c r="AF205" s="303">
        <v>0</v>
      </c>
      <c r="AG205" s="334">
        <v>0</v>
      </c>
      <c r="AH205" s="334">
        <v>5</v>
      </c>
      <c r="AI205" s="334">
        <v>243.12</v>
      </c>
      <c r="AJ205" s="369">
        <f t="shared" si="52"/>
        <v>245</v>
      </c>
    </row>
    <row r="206" spans="1:36" s="282" customFormat="1" ht="18" hidden="1" customHeight="1" x14ac:dyDescent="0.2">
      <c r="A206" s="309" t="s">
        <v>22</v>
      </c>
      <c r="B206" s="284" t="s">
        <v>758</v>
      </c>
      <c r="C206" s="271" t="s">
        <v>758</v>
      </c>
      <c r="D206" s="276" t="s">
        <v>20</v>
      </c>
      <c r="E206" s="275"/>
      <c r="F206" s="276" t="s">
        <v>11</v>
      </c>
      <c r="G206" s="276" t="s">
        <v>610</v>
      </c>
      <c r="H206" s="276" t="s">
        <v>23</v>
      </c>
      <c r="I206" s="283">
        <v>151200</v>
      </c>
      <c r="J206" s="278">
        <v>0</v>
      </c>
      <c r="K206" s="279">
        <v>0</v>
      </c>
      <c r="L206" s="280">
        <f t="shared" si="44"/>
        <v>0</v>
      </c>
      <c r="M206" s="281" t="s">
        <v>12</v>
      </c>
      <c r="N206" s="280">
        <f t="shared" si="45"/>
        <v>0</v>
      </c>
      <c r="O206" s="281" t="s">
        <v>12</v>
      </c>
      <c r="P206" s="280">
        <f t="shared" si="46"/>
        <v>0</v>
      </c>
      <c r="Q206" s="281" t="s">
        <v>12</v>
      </c>
      <c r="R206" s="280">
        <f t="shared" si="53"/>
        <v>0</v>
      </c>
      <c r="S206" s="280">
        <f t="shared" si="47"/>
        <v>0</v>
      </c>
      <c r="T206" s="303">
        <f t="shared" si="48"/>
        <v>0</v>
      </c>
      <c r="U206" s="303">
        <f t="shared" si="49"/>
        <v>0</v>
      </c>
      <c r="V206" s="303">
        <f t="shared" si="50"/>
        <v>0</v>
      </c>
      <c r="W206" s="306">
        <f t="shared" si="43"/>
        <v>0</v>
      </c>
      <c r="X206" s="303">
        <v>0</v>
      </c>
      <c r="Y206" s="334">
        <v>0</v>
      </c>
      <c r="Z206" s="303">
        <v>0</v>
      </c>
      <c r="AA206" s="334">
        <v>0</v>
      </c>
      <c r="AB206" s="303">
        <v>0</v>
      </c>
      <c r="AC206" s="335">
        <f t="shared" si="51"/>
        <v>0</v>
      </c>
      <c r="AD206" s="303">
        <v>0</v>
      </c>
      <c r="AE206" s="303">
        <v>0</v>
      </c>
      <c r="AF206" s="303">
        <v>0</v>
      </c>
      <c r="AG206" s="334">
        <v>0</v>
      </c>
      <c r="AH206" s="334">
        <v>0</v>
      </c>
      <c r="AI206" s="334">
        <v>243.12</v>
      </c>
      <c r="AJ206" s="369">
        <f t="shared" si="52"/>
        <v>243.12</v>
      </c>
    </row>
    <row r="207" spans="1:36" s="285" customFormat="1" ht="18" hidden="1" customHeight="1" x14ac:dyDescent="0.2">
      <c r="A207" s="309" t="s">
        <v>30</v>
      </c>
      <c r="B207" s="284" t="s">
        <v>758</v>
      </c>
      <c r="C207" s="271" t="s">
        <v>758</v>
      </c>
      <c r="D207" s="276" t="s">
        <v>20</v>
      </c>
      <c r="E207" s="275"/>
      <c r="F207" s="276" t="s">
        <v>11</v>
      </c>
      <c r="G207" s="276" t="s">
        <v>610</v>
      </c>
      <c r="H207" s="276" t="s">
        <v>611</v>
      </c>
      <c r="I207" s="276">
        <v>151601</v>
      </c>
      <c r="J207" s="278">
        <v>0</v>
      </c>
      <c r="K207" s="279">
        <v>0</v>
      </c>
      <c r="L207" s="280">
        <f t="shared" si="44"/>
        <v>0</v>
      </c>
      <c r="M207" s="281" t="s">
        <v>12</v>
      </c>
      <c r="N207" s="280">
        <f t="shared" si="45"/>
        <v>0</v>
      </c>
      <c r="O207" s="281" t="s">
        <v>12</v>
      </c>
      <c r="P207" s="280">
        <f t="shared" si="46"/>
        <v>0</v>
      </c>
      <c r="Q207" s="281" t="s">
        <v>12</v>
      </c>
      <c r="R207" s="280">
        <f t="shared" si="53"/>
        <v>0</v>
      </c>
      <c r="S207" s="280">
        <f t="shared" si="47"/>
        <v>0</v>
      </c>
      <c r="T207" s="303">
        <f t="shared" si="48"/>
        <v>0</v>
      </c>
      <c r="U207" s="303">
        <f t="shared" si="49"/>
        <v>0</v>
      </c>
      <c r="V207" s="303">
        <f t="shared" si="50"/>
        <v>0</v>
      </c>
      <c r="W207" s="306">
        <f t="shared" si="43"/>
        <v>0</v>
      </c>
      <c r="X207" s="303">
        <v>0</v>
      </c>
      <c r="Y207" s="334">
        <v>0</v>
      </c>
      <c r="Z207" s="303">
        <v>0</v>
      </c>
      <c r="AA207" s="334">
        <v>0</v>
      </c>
      <c r="AB207" s="303">
        <v>0</v>
      </c>
      <c r="AC207" s="335">
        <f t="shared" si="51"/>
        <v>0</v>
      </c>
      <c r="AD207" s="303">
        <v>0</v>
      </c>
      <c r="AE207" s="303">
        <v>0</v>
      </c>
      <c r="AF207" s="303">
        <v>0</v>
      </c>
      <c r="AG207" s="334">
        <v>0</v>
      </c>
      <c r="AH207" s="334">
        <v>0</v>
      </c>
      <c r="AI207" s="334">
        <v>243.12</v>
      </c>
      <c r="AJ207" s="369">
        <f t="shared" si="52"/>
        <v>243.12</v>
      </c>
    </row>
    <row r="208" spans="1:36" s="282" customFormat="1" ht="18" hidden="1" customHeight="1" x14ac:dyDescent="0.2">
      <c r="A208" s="309" t="s">
        <v>38</v>
      </c>
      <c r="B208" s="284" t="s">
        <v>758</v>
      </c>
      <c r="C208" s="271" t="s">
        <v>758</v>
      </c>
      <c r="D208" s="276" t="s">
        <v>20</v>
      </c>
      <c r="E208" s="275"/>
      <c r="F208" s="276" t="s">
        <v>11</v>
      </c>
      <c r="G208" s="276" t="s">
        <v>606</v>
      </c>
      <c r="H208" s="276" t="s">
        <v>609</v>
      </c>
      <c r="I208" s="283">
        <v>153800</v>
      </c>
      <c r="J208" s="278">
        <v>0</v>
      </c>
      <c r="K208" s="279">
        <v>0</v>
      </c>
      <c r="L208" s="280">
        <f t="shared" si="44"/>
        <v>0</v>
      </c>
      <c r="M208" s="281" t="s">
        <v>12</v>
      </c>
      <c r="N208" s="280">
        <f t="shared" si="45"/>
        <v>0</v>
      </c>
      <c r="O208" s="281" t="s">
        <v>12</v>
      </c>
      <c r="P208" s="280">
        <f t="shared" si="46"/>
        <v>0</v>
      </c>
      <c r="Q208" s="281" t="s">
        <v>12</v>
      </c>
      <c r="R208" s="280">
        <f t="shared" si="53"/>
        <v>0</v>
      </c>
      <c r="S208" s="280">
        <f t="shared" si="47"/>
        <v>0</v>
      </c>
      <c r="T208" s="303">
        <f t="shared" si="48"/>
        <v>0</v>
      </c>
      <c r="U208" s="303">
        <f t="shared" si="49"/>
        <v>0</v>
      </c>
      <c r="V208" s="303">
        <f t="shared" si="50"/>
        <v>0</v>
      </c>
      <c r="W208" s="306">
        <f t="shared" si="43"/>
        <v>0</v>
      </c>
      <c r="X208" s="303">
        <v>7260.67</v>
      </c>
      <c r="Y208" s="334">
        <v>19412</v>
      </c>
      <c r="Z208" s="303">
        <v>0</v>
      </c>
      <c r="AA208" s="334">
        <v>0</v>
      </c>
      <c r="AB208" s="303">
        <v>42.5</v>
      </c>
      <c r="AC208" s="335">
        <f t="shared" si="51"/>
        <v>0.5</v>
      </c>
      <c r="AD208" s="303">
        <v>0</v>
      </c>
      <c r="AE208" s="303">
        <v>0</v>
      </c>
      <c r="AF208" s="303">
        <v>0</v>
      </c>
      <c r="AG208" s="334">
        <v>0</v>
      </c>
      <c r="AH208" s="334">
        <v>19412</v>
      </c>
      <c r="AI208" s="334">
        <v>6946.8</v>
      </c>
      <c r="AJ208" s="369">
        <f t="shared" si="52"/>
        <v>14249.970000000001</v>
      </c>
    </row>
    <row r="209" spans="1:36" s="282" customFormat="1" ht="18" hidden="1" customHeight="1" x14ac:dyDescent="0.2">
      <c r="A209" s="309" t="s">
        <v>121</v>
      </c>
      <c r="B209" s="276" t="s">
        <v>758</v>
      </c>
      <c r="C209" s="273" t="s">
        <v>758</v>
      </c>
      <c r="D209" s="276" t="s">
        <v>90</v>
      </c>
      <c r="E209" s="275"/>
      <c r="F209" s="276" t="s">
        <v>135</v>
      </c>
      <c r="G209" s="276" t="s">
        <v>602</v>
      </c>
      <c r="H209" s="289" t="s">
        <v>635</v>
      </c>
      <c r="I209" s="289" t="s">
        <v>805</v>
      </c>
      <c r="J209" s="278">
        <v>0</v>
      </c>
      <c r="K209" s="279">
        <v>0</v>
      </c>
      <c r="L209" s="280">
        <f t="shared" si="44"/>
        <v>0</v>
      </c>
      <c r="M209" s="281" t="s">
        <v>999</v>
      </c>
      <c r="N209" s="280">
        <f t="shared" si="45"/>
        <v>0</v>
      </c>
      <c r="O209" s="281" t="s">
        <v>12</v>
      </c>
      <c r="P209" s="280">
        <f t="shared" si="46"/>
        <v>0</v>
      </c>
      <c r="Q209" s="281" t="s">
        <v>12</v>
      </c>
      <c r="R209" s="280">
        <f t="shared" si="53"/>
        <v>0</v>
      </c>
      <c r="S209" s="280">
        <f t="shared" si="47"/>
        <v>0</v>
      </c>
      <c r="T209" s="303">
        <f t="shared" si="48"/>
        <v>0</v>
      </c>
      <c r="U209" s="303">
        <f t="shared" si="49"/>
        <v>0</v>
      </c>
      <c r="V209" s="303">
        <f t="shared" si="50"/>
        <v>0</v>
      </c>
      <c r="W209" s="306">
        <f t="shared" si="43"/>
        <v>0</v>
      </c>
      <c r="X209" s="303">
        <v>65.12</v>
      </c>
      <c r="Y209" s="334">
        <v>187</v>
      </c>
      <c r="Z209" s="303">
        <v>0</v>
      </c>
      <c r="AA209" s="334">
        <v>0</v>
      </c>
      <c r="AB209" s="303">
        <v>0</v>
      </c>
      <c r="AC209" s="335">
        <f t="shared" si="51"/>
        <v>0</v>
      </c>
      <c r="AD209" s="303">
        <v>0</v>
      </c>
      <c r="AE209" s="303">
        <v>0</v>
      </c>
      <c r="AF209" s="303">
        <v>0</v>
      </c>
      <c r="AG209" s="334">
        <v>0</v>
      </c>
      <c r="AH209" s="334">
        <v>187</v>
      </c>
      <c r="AI209" s="334">
        <v>243.12</v>
      </c>
      <c r="AJ209" s="369">
        <f t="shared" si="52"/>
        <v>308.24</v>
      </c>
    </row>
    <row r="210" spans="1:36" s="282" customFormat="1" ht="18" hidden="1" customHeight="1" x14ac:dyDescent="0.2">
      <c r="A210" s="309" t="s">
        <v>503</v>
      </c>
      <c r="B210" s="272" t="s">
        <v>758</v>
      </c>
      <c r="C210" s="271" t="s">
        <v>758</v>
      </c>
      <c r="D210" s="274"/>
      <c r="E210" s="275">
        <v>4</v>
      </c>
      <c r="F210" s="276" t="s">
        <v>498</v>
      </c>
      <c r="G210" s="272" t="s">
        <v>599</v>
      </c>
      <c r="H210" s="272" t="s">
        <v>916</v>
      </c>
      <c r="I210" s="277">
        <v>601600</v>
      </c>
      <c r="J210" s="278">
        <v>0</v>
      </c>
      <c r="K210" s="279">
        <v>0</v>
      </c>
      <c r="L210" s="280">
        <f t="shared" si="44"/>
        <v>0</v>
      </c>
      <c r="M210" s="281" t="s">
        <v>12</v>
      </c>
      <c r="N210" s="280">
        <f t="shared" si="45"/>
        <v>0</v>
      </c>
      <c r="O210" s="281" t="s">
        <v>12</v>
      </c>
      <c r="P210" s="280">
        <f t="shared" si="46"/>
        <v>0</v>
      </c>
      <c r="Q210" s="281" t="s">
        <v>12</v>
      </c>
      <c r="R210" s="280">
        <f t="shared" si="53"/>
        <v>0</v>
      </c>
      <c r="S210" s="280">
        <f t="shared" si="47"/>
        <v>0</v>
      </c>
      <c r="T210" s="303">
        <f t="shared" si="48"/>
        <v>0</v>
      </c>
      <c r="U210" s="303">
        <f t="shared" si="49"/>
        <v>0</v>
      </c>
      <c r="V210" s="303">
        <f t="shared" si="50"/>
        <v>0</v>
      </c>
      <c r="W210" s="306">
        <f t="shared" si="43"/>
        <v>0</v>
      </c>
      <c r="X210" s="303">
        <v>13801.21</v>
      </c>
      <c r="Y210" s="334">
        <v>11214</v>
      </c>
      <c r="Z210" s="303">
        <v>220.22</v>
      </c>
      <c r="AA210" s="334">
        <v>42</v>
      </c>
      <c r="AB210" s="303">
        <v>42.5</v>
      </c>
      <c r="AC210" s="335">
        <f t="shared" si="51"/>
        <v>0.5</v>
      </c>
      <c r="AD210" s="303">
        <v>15.27</v>
      </c>
      <c r="AE210" s="303">
        <v>313.48</v>
      </c>
      <c r="AF210" s="303">
        <v>477.25</v>
      </c>
      <c r="AG210" s="334">
        <v>17676</v>
      </c>
      <c r="AH210" s="334">
        <v>28932</v>
      </c>
      <c r="AI210" s="334">
        <v>5651.9</v>
      </c>
      <c r="AJ210" s="369">
        <f t="shared" si="52"/>
        <v>20521.829999999998</v>
      </c>
    </row>
    <row r="211" spans="1:36" s="282" customFormat="1" ht="18" hidden="1" customHeight="1" x14ac:dyDescent="0.2">
      <c r="A211" s="309" t="s">
        <v>695</v>
      </c>
      <c r="B211" s="272" t="s">
        <v>758</v>
      </c>
      <c r="C211" s="273" t="s">
        <v>758</v>
      </c>
      <c r="D211" s="274" t="s">
        <v>696</v>
      </c>
      <c r="E211" s="275"/>
      <c r="F211" s="276" t="s">
        <v>498</v>
      </c>
      <c r="G211" s="272" t="s">
        <v>599</v>
      </c>
      <c r="H211" s="272" t="s">
        <v>697</v>
      </c>
      <c r="I211" s="272" t="s">
        <v>840</v>
      </c>
      <c r="J211" s="278">
        <v>0</v>
      </c>
      <c r="K211" s="279">
        <v>0</v>
      </c>
      <c r="L211" s="280">
        <f t="shared" si="44"/>
        <v>0</v>
      </c>
      <c r="M211" s="281" t="s">
        <v>12</v>
      </c>
      <c r="N211" s="280">
        <f t="shared" si="45"/>
        <v>0</v>
      </c>
      <c r="O211" s="281" t="s">
        <v>12</v>
      </c>
      <c r="P211" s="280">
        <f t="shared" si="46"/>
        <v>0</v>
      </c>
      <c r="Q211" s="281" t="s">
        <v>12</v>
      </c>
      <c r="R211" s="280">
        <f t="shared" si="53"/>
        <v>0</v>
      </c>
      <c r="S211" s="280">
        <f t="shared" si="47"/>
        <v>0</v>
      </c>
      <c r="T211" s="303">
        <f t="shared" si="48"/>
        <v>0</v>
      </c>
      <c r="U211" s="303">
        <f t="shared" si="49"/>
        <v>0</v>
      </c>
      <c r="V211" s="303">
        <f t="shared" si="50"/>
        <v>0</v>
      </c>
      <c r="W211" s="306">
        <f t="shared" si="43"/>
        <v>0</v>
      </c>
      <c r="X211" s="303">
        <v>0</v>
      </c>
      <c r="Y211" s="334">
        <v>0</v>
      </c>
      <c r="Z211" s="303">
        <v>0</v>
      </c>
      <c r="AA211" s="334">
        <v>0</v>
      </c>
      <c r="AB211" s="303">
        <v>0</v>
      </c>
      <c r="AC211" s="335">
        <f t="shared" si="51"/>
        <v>0</v>
      </c>
      <c r="AD211" s="303">
        <v>0</v>
      </c>
      <c r="AE211" s="303">
        <v>0</v>
      </c>
      <c r="AF211" s="303">
        <v>0</v>
      </c>
      <c r="AG211" s="334">
        <v>0</v>
      </c>
      <c r="AH211" s="334">
        <v>0</v>
      </c>
      <c r="AI211" s="334">
        <v>0</v>
      </c>
      <c r="AJ211" s="369">
        <f t="shared" si="52"/>
        <v>0</v>
      </c>
    </row>
    <row r="212" spans="1:36" s="282" customFormat="1" ht="18" hidden="1" customHeight="1" x14ac:dyDescent="0.2">
      <c r="A212" s="309" t="s">
        <v>504</v>
      </c>
      <c r="B212" s="284" t="s">
        <v>758</v>
      </c>
      <c r="C212" s="271" t="s">
        <v>758</v>
      </c>
      <c r="D212" s="284"/>
      <c r="E212" s="284"/>
      <c r="F212" s="284" t="s">
        <v>498</v>
      </c>
      <c r="G212" s="284" t="s">
        <v>581</v>
      </c>
      <c r="H212" s="284" t="s">
        <v>687</v>
      </c>
      <c r="I212" s="284">
        <v>601774</v>
      </c>
      <c r="J212" s="278">
        <v>0</v>
      </c>
      <c r="K212" s="279">
        <v>0</v>
      </c>
      <c r="L212" s="280">
        <f t="shared" si="44"/>
        <v>0</v>
      </c>
      <c r="M212" s="281" t="s">
        <v>12</v>
      </c>
      <c r="N212" s="280">
        <f t="shared" si="45"/>
        <v>0</v>
      </c>
      <c r="O212" s="281" t="s">
        <v>12</v>
      </c>
      <c r="P212" s="280">
        <f t="shared" si="46"/>
        <v>0</v>
      </c>
      <c r="Q212" s="281" t="s">
        <v>12</v>
      </c>
      <c r="R212" s="280">
        <f t="shared" si="53"/>
        <v>0</v>
      </c>
      <c r="S212" s="280">
        <f t="shared" si="47"/>
        <v>0</v>
      </c>
      <c r="T212" s="303">
        <f t="shared" si="48"/>
        <v>0</v>
      </c>
      <c r="U212" s="303">
        <f t="shared" si="49"/>
        <v>0</v>
      </c>
      <c r="V212" s="303">
        <f t="shared" si="50"/>
        <v>0</v>
      </c>
      <c r="W212" s="306">
        <f t="shared" si="43"/>
        <v>0</v>
      </c>
      <c r="X212" s="303">
        <v>6357.79</v>
      </c>
      <c r="Y212" s="334">
        <v>16916</v>
      </c>
      <c r="Z212" s="303">
        <v>0</v>
      </c>
      <c r="AA212" s="334">
        <v>0</v>
      </c>
      <c r="AB212" s="303">
        <v>0</v>
      </c>
      <c r="AC212" s="335">
        <f t="shared" si="51"/>
        <v>0</v>
      </c>
      <c r="AD212" s="303">
        <v>0</v>
      </c>
      <c r="AE212" s="303">
        <v>0</v>
      </c>
      <c r="AF212" s="303">
        <v>0</v>
      </c>
      <c r="AG212" s="334">
        <v>0</v>
      </c>
      <c r="AH212" s="334">
        <v>16916</v>
      </c>
      <c r="AI212" s="334">
        <v>5210.04</v>
      </c>
      <c r="AJ212" s="369">
        <f t="shared" si="52"/>
        <v>11567.83</v>
      </c>
    </row>
    <row r="213" spans="1:36" s="282" customFormat="1" ht="18" hidden="1" customHeight="1" x14ac:dyDescent="0.2">
      <c r="A213" s="309" t="s">
        <v>505</v>
      </c>
      <c r="B213" s="284" t="s">
        <v>758</v>
      </c>
      <c r="C213" s="271" t="s">
        <v>758</v>
      </c>
      <c r="D213" s="284"/>
      <c r="E213" s="284"/>
      <c r="F213" s="284" t="s">
        <v>498</v>
      </c>
      <c r="G213" s="284" t="s">
        <v>581</v>
      </c>
      <c r="H213" s="284" t="s">
        <v>683</v>
      </c>
      <c r="I213" s="284">
        <v>601775</v>
      </c>
      <c r="J213" s="278">
        <v>0</v>
      </c>
      <c r="K213" s="279">
        <v>0</v>
      </c>
      <c r="L213" s="280">
        <f t="shared" si="44"/>
        <v>0</v>
      </c>
      <c r="M213" s="281" t="s">
        <v>12</v>
      </c>
      <c r="N213" s="280">
        <f t="shared" si="45"/>
        <v>0</v>
      </c>
      <c r="O213" s="281" t="s">
        <v>12</v>
      </c>
      <c r="P213" s="280">
        <f t="shared" si="46"/>
        <v>0</v>
      </c>
      <c r="Q213" s="281" t="s">
        <v>12</v>
      </c>
      <c r="R213" s="280">
        <f t="shared" si="53"/>
        <v>0</v>
      </c>
      <c r="S213" s="280">
        <f t="shared" si="47"/>
        <v>0</v>
      </c>
      <c r="T213" s="303">
        <f t="shared" si="48"/>
        <v>0</v>
      </c>
      <c r="U213" s="303">
        <f t="shared" si="49"/>
        <v>0</v>
      </c>
      <c r="V213" s="303">
        <f t="shared" si="50"/>
        <v>0</v>
      </c>
      <c r="W213" s="306">
        <f t="shared" si="43"/>
        <v>0</v>
      </c>
      <c r="X213" s="303">
        <v>5050.41</v>
      </c>
      <c r="Y213" s="334">
        <v>6951</v>
      </c>
      <c r="Z213" s="303">
        <v>2.62</v>
      </c>
      <c r="AA213" s="334">
        <v>1</v>
      </c>
      <c r="AB213" s="303">
        <v>0</v>
      </c>
      <c r="AC213" s="335">
        <f t="shared" si="51"/>
        <v>0</v>
      </c>
      <c r="AD213" s="303">
        <v>0</v>
      </c>
      <c r="AE213" s="303">
        <v>0</v>
      </c>
      <c r="AF213" s="303">
        <v>0</v>
      </c>
      <c r="AG213" s="334">
        <v>0</v>
      </c>
      <c r="AH213" s="334">
        <v>6952</v>
      </c>
      <c r="AI213" s="334">
        <v>1538.82</v>
      </c>
      <c r="AJ213" s="369">
        <f t="shared" si="52"/>
        <v>6591.8499999999995</v>
      </c>
    </row>
    <row r="214" spans="1:36" s="282" customFormat="1" ht="18" hidden="1" customHeight="1" x14ac:dyDescent="0.2">
      <c r="A214" s="309" t="s">
        <v>510</v>
      </c>
      <c r="B214" s="284" t="s">
        <v>758</v>
      </c>
      <c r="C214" s="271" t="s">
        <v>758</v>
      </c>
      <c r="D214" s="284"/>
      <c r="E214" s="284"/>
      <c r="F214" s="284" t="s">
        <v>498</v>
      </c>
      <c r="G214" s="284" t="s">
        <v>618</v>
      </c>
      <c r="H214" s="284" t="s">
        <v>666</v>
      </c>
      <c r="I214" s="284">
        <v>601422</v>
      </c>
      <c r="J214" s="278">
        <v>0</v>
      </c>
      <c r="K214" s="279">
        <v>0</v>
      </c>
      <c r="L214" s="280">
        <f t="shared" si="44"/>
        <v>0</v>
      </c>
      <c r="M214" s="281" t="s">
        <v>12</v>
      </c>
      <c r="N214" s="280">
        <f t="shared" si="45"/>
        <v>0</v>
      </c>
      <c r="O214" s="281" t="s">
        <v>12</v>
      </c>
      <c r="P214" s="280">
        <f t="shared" si="46"/>
        <v>0</v>
      </c>
      <c r="Q214" s="281" t="s">
        <v>12</v>
      </c>
      <c r="R214" s="280">
        <f t="shared" si="53"/>
        <v>0</v>
      </c>
      <c r="S214" s="280">
        <f t="shared" si="47"/>
        <v>0</v>
      </c>
      <c r="T214" s="303">
        <f t="shared" si="48"/>
        <v>0</v>
      </c>
      <c r="U214" s="303">
        <f t="shared" si="49"/>
        <v>0</v>
      </c>
      <c r="V214" s="303">
        <f t="shared" si="50"/>
        <v>0</v>
      </c>
      <c r="W214" s="306">
        <f t="shared" si="43"/>
        <v>0</v>
      </c>
      <c r="X214" s="303">
        <v>0</v>
      </c>
      <c r="Y214" s="334">
        <v>0</v>
      </c>
      <c r="Z214" s="303">
        <v>0</v>
      </c>
      <c r="AA214" s="334">
        <v>0</v>
      </c>
      <c r="AB214" s="303">
        <v>0</v>
      </c>
      <c r="AC214" s="335">
        <f t="shared" si="51"/>
        <v>0</v>
      </c>
      <c r="AD214" s="303">
        <v>0</v>
      </c>
      <c r="AE214" s="303">
        <v>0</v>
      </c>
      <c r="AF214" s="303">
        <v>0</v>
      </c>
      <c r="AG214" s="334">
        <v>0</v>
      </c>
      <c r="AH214" s="334">
        <v>0</v>
      </c>
      <c r="AI214" s="334">
        <v>243.12</v>
      </c>
      <c r="AJ214" s="369">
        <f t="shared" si="52"/>
        <v>243.12</v>
      </c>
    </row>
    <row r="215" spans="1:36" s="282" customFormat="1" ht="18" hidden="1" customHeight="1" x14ac:dyDescent="0.2">
      <c r="A215" s="309" t="s">
        <v>333</v>
      </c>
      <c r="B215" s="284" t="s">
        <v>758</v>
      </c>
      <c r="C215" s="271" t="s">
        <v>758</v>
      </c>
      <c r="D215" s="284"/>
      <c r="E215" s="284"/>
      <c r="F215" s="284" t="s">
        <v>789</v>
      </c>
      <c r="G215" s="284"/>
      <c r="H215" s="284"/>
      <c r="I215" s="284" t="s">
        <v>816</v>
      </c>
      <c r="J215" s="278">
        <v>0</v>
      </c>
      <c r="K215" s="279">
        <v>0</v>
      </c>
      <c r="L215" s="280">
        <f t="shared" si="44"/>
        <v>0</v>
      </c>
      <c r="M215" s="281" t="s">
        <v>12</v>
      </c>
      <c r="N215" s="280">
        <f t="shared" si="45"/>
        <v>0</v>
      </c>
      <c r="O215" s="281" t="s">
        <v>12</v>
      </c>
      <c r="P215" s="280">
        <f t="shared" si="46"/>
        <v>0</v>
      </c>
      <c r="Q215" s="281" t="s">
        <v>12</v>
      </c>
      <c r="R215" s="280">
        <f t="shared" si="53"/>
        <v>0</v>
      </c>
      <c r="S215" s="280">
        <f t="shared" si="47"/>
        <v>0</v>
      </c>
      <c r="T215" s="303">
        <f t="shared" si="48"/>
        <v>0</v>
      </c>
      <c r="U215" s="303">
        <f t="shared" si="49"/>
        <v>0</v>
      </c>
      <c r="V215" s="303">
        <f t="shared" si="50"/>
        <v>0</v>
      </c>
      <c r="W215" s="306">
        <f t="shared" si="43"/>
        <v>0</v>
      </c>
      <c r="X215" s="303">
        <v>0</v>
      </c>
      <c r="Y215" s="334">
        <v>0</v>
      </c>
      <c r="Z215" s="303">
        <v>0</v>
      </c>
      <c r="AA215" s="334">
        <v>0</v>
      </c>
      <c r="AB215" s="303">
        <v>0</v>
      </c>
      <c r="AC215" s="335">
        <f t="shared" si="51"/>
        <v>0</v>
      </c>
      <c r="AD215" s="303">
        <v>0</v>
      </c>
      <c r="AE215" s="303">
        <v>0</v>
      </c>
      <c r="AF215" s="303">
        <v>0</v>
      </c>
      <c r="AG215" s="334">
        <v>0</v>
      </c>
      <c r="AH215" s="334">
        <v>0</v>
      </c>
      <c r="AI215" s="334">
        <v>243.12</v>
      </c>
      <c r="AJ215" s="369">
        <f t="shared" si="52"/>
        <v>243.12</v>
      </c>
    </row>
    <row r="216" spans="1:36" s="282" customFormat="1" ht="18" hidden="1" customHeight="1" x14ac:dyDescent="0.2">
      <c r="A216" s="309" t="s">
        <v>334</v>
      </c>
      <c r="B216" s="284" t="s">
        <v>758</v>
      </c>
      <c r="C216" s="271" t="s">
        <v>758</v>
      </c>
      <c r="D216" s="284"/>
      <c r="E216" s="284"/>
      <c r="F216" s="284" t="s">
        <v>789</v>
      </c>
      <c r="G216" s="284" t="s">
        <v>947</v>
      </c>
      <c r="H216" s="284" t="s">
        <v>949</v>
      </c>
      <c r="I216" s="284">
        <v>403615</v>
      </c>
      <c r="J216" s="278">
        <v>0</v>
      </c>
      <c r="K216" s="279">
        <v>0</v>
      </c>
      <c r="L216" s="280">
        <f t="shared" si="44"/>
        <v>0</v>
      </c>
      <c r="M216" s="281" t="s">
        <v>12</v>
      </c>
      <c r="N216" s="280">
        <f t="shared" si="45"/>
        <v>0</v>
      </c>
      <c r="O216" s="281" t="s">
        <v>12</v>
      </c>
      <c r="P216" s="280">
        <f t="shared" si="46"/>
        <v>0</v>
      </c>
      <c r="Q216" s="281" t="s">
        <v>12</v>
      </c>
      <c r="R216" s="280">
        <f t="shared" si="53"/>
        <v>0</v>
      </c>
      <c r="S216" s="280">
        <f t="shared" si="47"/>
        <v>0</v>
      </c>
      <c r="T216" s="303">
        <f t="shared" si="48"/>
        <v>0</v>
      </c>
      <c r="U216" s="303">
        <f t="shared" si="49"/>
        <v>0</v>
      </c>
      <c r="V216" s="303">
        <f t="shared" si="50"/>
        <v>0</v>
      </c>
      <c r="W216" s="306">
        <f t="shared" si="43"/>
        <v>0</v>
      </c>
      <c r="X216" s="303">
        <v>121.1</v>
      </c>
      <c r="Y216" s="334">
        <v>320</v>
      </c>
      <c r="Z216" s="303">
        <v>0</v>
      </c>
      <c r="AA216" s="334">
        <v>0</v>
      </c>
      <c r="AB216" s="303">
        <v>0</v>
      </c>
      <c r="AC216" s="335">
        <f t="shared" si="51"/>
        <v>0</v>
      </c>
      <c r="AD216" s="303">
        <v>0</v>
      </c>
      <c r="AE216" s="303">
        <v>0</v>
      </c>
      <c r="AF216" s="303">
        <v>0</v>
      </c>
      <c r="AG216" s="334">
        <v>0</v>
      </c>
      <c r="AH216" s="334">
        <v>320</v>
      </c>
      <c r="AI216" s="334">
        <v>243.12</v>
      </c>
      <c r="AJ216" s="369">
        <f t="shared" si="52"/>
        <v>364.22</v>
      </c>
    </row>
    <row r="217" spans="1:36" s="282" customFormat="1" ht="18" hidden="1" customHeight="1" x14ac:dyDescent="0.2">
      <c r="A217" s="310" t="s">
        <v>776</v>
      </c>
      <c r="B217" s="276" t="s">
        <v>758</v>
      </c>
      <c r="C217" s="271" t="s">
        <v>758</v>
      </c>
      <c r="D217" s="276" t="s">
        <v>700</v>
      </c>
      <c r="E217" s="275"/>
      <c r="F217" s="284" t="s">
        <v>789</v>
      </c>
      <c r="G217" s="276"/>
      <c r="H217" s="276" t="s">
        <v>404</v>
      </c>
      <c r="I217" s="276" t="s">
        <v>819</v>
      </c>
      <c r="J217" s="278">
        <v>0</v>
      </c>
      <c r="K217" s="279">
        <v>0</v>
      </c>
      <c r="L217" s="280">
        <f t="shared" si="44"/>
        <v>0</v>
      </c>
      <c r="M217" s="281" t="s">
        <v>12</v>
      </c>
      <c r="N217" s="280">
        <f t="shared" si="45"/>
        <v>0</v>
      </c>
      <c r="O217" s="281" t="s">
        <v>12</v>
      </c>
      <c r="P217" s="280">
        <f t="shared" si="46"/>
        <v>0</v>
      </c>
      <c r="Q217" s="281" t="s">
        <v>12</v>
      </c>
      <c r="R217" s="280">
        <f t="shared" si="53"/>
        <v>0</v>
      </c>
      <c r="S217" s="280">
        <f t="shared" si="47"/>
        <v>0</v>
      </c>
      <c r="T217" s="303">
        <f t="shared" si="48"/>
        <v>0</v>
      </c>
      <c r="U217" s="303">
        <f t="shared" si="49"/>
        <v>0</v>
      </c>
      <c r="V217" s="303">
        <f t="shared" si="50"/>
        <v>0</v>
      </c>
      <c r="W217" s="306">
        <f t="shared" si="43"/>
        <v>0</v>
      </c>
      <c r="X217" s="303">
        <v>7.88</v>
      </c>
      <c r="Y217" s="334">
        <v>21</v>
      </c>
      <c r="Z217" s="303">
        <v>0</v>
      </c>
      <c r="AA217" s="334">
        <v>0</v>
      </c>
      <c r="AB217" s="303">
        <v>0</v>
      </c>
      <c r="AC217" s="335">
        <f t="shared" si="51"/>
        <v>0</v>
      </c>
      <c r="AD217" s="303">
        <v>0</v>
      </c>
      <c r="AE217" s="303">
        <v>0</v>
      </c>
      <c r="AF217" s="303">
        <v>0</v>
      </c>
      <c r="AG217" s="334">
        <v>0</v>
      </c>
      <c r="AH217" s="334">
        <v>21</v>
      </c>
      <c r="AI217" s="334">
        <v>0</v>
      </c>
      <c r="AJ217" s="369">
        <f t="shared" si="52"/>
        <v>7.88</v>
      </c>
    </row>
    <row r="218" spans="1:36" s="282" customFormat="1" ht="18" hidden="1" customHeight="1" x14ac:dyDescent="0.2">
      <c r="A218" s="309" t="s">
        <v>123</v>
      </c>
      <c r="B218" s="284" t="s">
        <v>758</v>
      </c>
      <c r="C218" s="271" t="s">
        <v>758</v>
      </c>
      <c r="D218" s="284"/>
      <c r="E218" s="284"/>
      <c r="F218" s="284" t="s">
        <v>789</v>
      </c>
      <c r="G218" s="284"/>
      <c r="H218" s="284"/>
      <c r="I218" s="284">
        <v>401101</v>
      </c>
      <c r="J218" s="278">
        <v>0</v>
      </c>
      <c r="K218" s="279">
        <v>0</v>
      </c>
      <c r="L218" s="280">
        <f t="shared" si="44"/>
        <v>0</v>
      </c>
      <c r="M218" s="281" t="s">
        <v>12</v>
      </c>
      <c r="N218" s="280">
        <f t="shared" si="45"/>
        <v>0</v>
      </c>
      <c r="O218" s="281" t="s">
        <v>12</v>
      </c>
      <c r="P218" s="280">
        <f t="shared" si="46"/>
        <v>0</v>
      </c>
      <c r="Q218" s="281" t="s">
        <v>12</v>
      </c>
      <c r="R218" s="280">
        <f t="shared" si="53"/>
        <v>0</v>
      </c>
      <c r="S218" s="280">
        <f t="shared" si="47"/>
        <v>0</v>
      </c>
      <c r="T218" s="303">
        <f t="shared" si="48"/>
        <v>0</v>
      </c>
      <c r="U218" s="303">
        <f t="shared" si="49"/>
        <v>0</v>
      </c>
      <c r="V218" s="303">
        <f t="shared" si="50"/>
        <v>0</v>
      </c>
      <c r="W218" s="306">
        <f t="shared" si="43"/>
        <v>0</v>
      </c>
      <c r="X218" s="303">
        <v>0</v>
      </c>
      <c r="Y218" s="334">
        <v>0</v>
      </c>
      <c r="Z218" s="303">
        <v>8.11</v>
      </c>
      <c r="AA218" s="334">
        <v>3</v>
      </c>
      <c r="AB218" s="303">
        <v>0</v>
      </c>
      <c r="AC218" s="335">
        <f t="shared" si="51"/>
        <v>0</v>
      </c>
      <c r="AD218" s="303">
        <v>0</v>
      </c>
      <c r="AE218" s="303">
        <v>0</v>
      </c>
      <c r="AF218" s="303">
        <v>0</v>
      </c>
      <c r="AG218" s="334">
        <v>0</v>
      </c>
      <c r="AH218" s="334">
        <v>3</v>
      </c>
      <c r="AI218" s="334">
        <v>243.12</v>
      </c>
      <c r="AJ218" s="369">
        <f t="shared" si="52"/>
        <v>251.23000000000002</v>
      </c>
    </row>
    <row r="219" spans="1:36" s="282" customFormat="1" ht="18" hidden="1" customHeight="1" x14ac:dyDescent="0.2">
      <c r="A219" s="309" t="s">
        <v>203</v>
      </c>
      <c r="B219" s="284" t="s">
        <v>758</v>
      </c>
      <c r="C219" s="271" t="s">
        <v>758</v>
      </c>
      <c r="D219" s="284"/>
      <c r="E219" s="284"/>
      <c r="F219" s="284" t="s">
        <v>200</v>
      </c>
      <c r="G219" s="284"/>
      <c r="H219" s="284"/>
      <c r="I219" s="284">
        <v>700000</v>
      </c>
      <c r="J219" s="278">
        <v>0</v>
      </c>
      <c r="K219" s="279">
        <v>0</v>
      </c>
      <c r="L219" s="280">
        <f t="shared" si="44"/>
        <v>0</v>
      </c>
      <c r="M219" s="281" t="s">
        <v>12</v>
      </c>
      <c r="N219" s="280">
        <f t="shared" si="45"/>
        <v>0</v>
      </c>
      <c r="O219" s="281" t="s">
        <v>12</v>
      </c>
      <c r="P219" s="280">
        <f t="shared" si="46"/>
        <v>0</v>
      </c>
      <c r="Q219" s="281" t="s">
        <v>12</v>
      </c>
      <c r="R219" s="280">
        <f t="shared" si="53"/>
        <v>0</v>
      </c>
      <c r="S219" s="280">
        <f t="shared" si="47"/>
        <v>0</v>
      </c>
      <c r="T219" s="303">
        <f t="shared" si="48"/>
        <v>0</v>
      </c>
      <c r="U219" s="303">
        <f t="shared" si="49"/>
        <v>0</v>
      </c>
      <c r="V219" s="303">
        <f t="shared" si="50"/>
        <v>0</v>
      </c>
      <c r="W219" s="306">
        <f t="shared" si="43"/>
        <v>0</v>
      </c>
      <c r="X219" s="303">
        <v>0</v>
      </c>
      <c r="Y219" s="334">
        <v>0</v>
      </c>
      <c r="Z219" s="303">
        <v>0</v>
      </c>
      <c r="AA219" s="334">
        <v>0</v>
      </c>
      <c r="AB219" s="303">
        <v>0</v>
      </c>
      <c r="AC219" s="335">
        <f t="shared" si="51"/>
        <v>0</v>
      </c>
      <c r="AD219" s="303">
        <v>0</v>
      </c>
      <c r="AE219" s="303">
        <v>0</v>
      </c>
      <c r="AF219" s="303">
        <v>0</v>
      </c>
      <c r="AG219" s="334">
        <v>0</v>
      </c>
      <c r="AH219" s="334">
        <v>0</v>
      </c>
      <c r="AI219" s="334">
        <v>243.12</v>
      </c>
      <c r="AJ219" s="369">
        <f t="shared" si="52"/>
        <v>243.12</v>
      </c>
    </row>
    <row r="220" spans="1:36" s="282" customFormat="1" ht="18" hidden="1" customHeight="1" x14ac:dyDescent="0.2">
      <c r="A220" s="309" t="s">
        <v>124</v>
      </c>
      <c r="B220" s="284" t="s">
        <v>758</v>
      </c>
      <c r="C220" s="271" t="s">
        <v>758</v>
      </c>
      <c r="D220" s="284"/>
      <c r="E220" s="284"/>
      <c r="F220" s="284" t="s">
        <v>66</v>
      </c>
      <c r="G220" s="276" t="s">
        <v>900</v>
      </c>
      <c r="H220" s="284" t="s">
        <v>905</v>
      </c>
      <c r="I220" s="284" t="s">
        <v>842</v>
      </c>
      <c r="J220" s="278">
        <v>0</v>
      </c>
      <c r="K220" s="279">
        <v>0</v>
      </c>
      <c r="L220" s="280">
        <f t="shared" si="44"/>
        <v>0</v>
      </c>
      <c r="M220" s="281" t="s">
        <v>12</v>
      </c>
      <c r="N220" s="280">
        <f t="shared" si="45"/>
        <v>0</v>
      </c>
      <c r="O220" s="281" t="s">
        <v>12</v>
      </c>
      <c r="P220" s="280">
        <f t="shared" si="46"/>
        <v>0</v>
      </c>
      <c r="Q220" s="281" t="s">
        <v>12</v>
      </c>
      <c r="R220" s="280">
        <f t="shared" si="53"/>
        <v>0</v>
      </c>
      <c r="S220" s="280">
        <f t="shared" si="47"/>
        <v>0</v>
      </c>
      <c r="T220" s="303">
        <f t="shared" si="48"/>
        <v>0</v>
      </c>
      <c r="U220" s="303">
        <f t="shared" si="49"/>
        <v>0</v>
      </c>
      <c r="V220" s="303">
        <f t="shared" si="50"/>
        <v>0</v>
      </c>
      <c r="W220" s="306">
        <f t="shared" si="43"/>
        <v>0</v>
      </c>
      <c r="X220" s="303">
        <v>26.16</v>
      </c>
      <c r="Y220" s="334">
        <v>48</v>
      </c>
      <c r="Z220" s="303">
        <v>6.8</v>
      </c>
      <c r="AA220" s="334">
        <v>1</v>
      </c>
      <c r="AB220" s="303">
        <v>0</v>
      </c>
      <c r="AC220" s="335">
        <f t="shared" si="51"/>
        <v>0</v>
      </c>
      <c r="AD220" s="303">
        <v>0</v>
      </c>
      <c r="AE220" s="303">
        <v>0</v>
      </c>
      <c r="AF220" s="303">
        <v>0</v>
      </c>
      <c r="AG220" s="334">
        <v>0</v>
      </c>
      <c r="AH220" s="334">
        <v>49</v>
      </c>
      <c r="AI220" s="334">
        <v>243.12</v>
      </c>
      <c r="AJ220" s="369">
        <f t="shared" si="52"/>
        <v>276.08</v>
      </c>
    </row>
    <row r="221" spans="1:36" s="282" customFormat="1" ht="18" hidden="1" customHeight="1" x14ac:dyDescent="0.2">
      <c r="A221" s="309" t="s">
        <v>395</v>
      </c>
      <c r="B221" s="284" t="s">
        <v>758</v>
      </c>
      <c r="C221" s="271" t="s">
        <v>758</v>
      </c>
      <c r="D221" s="284"/>
      <c r="E221" s="284"/>
      <c r="F221" s="284" t="s">
        <v>789</v>
      </c>
      <c r="G221" s="284" t="s">
        <v>624</v>
      </c>
      <c r="H221" s="284" t="s">
        <v>783</v>
      </c>
      <c r="I221" s="284" t="s">
        <v>954</v>
      </c>
      <c r="J221" s="278">
        <v>0</v>
      </c>
      <c r="K221" s="279">
        <v>0</v>
      </c>
      <c r="L221" s="280">
        <f t="shared" si="44"/>
        <v>0</v>
      </c>
      <c r="M221" s="281" t="s">
        <v>12</v>
      </c>
      <c r="N221" s="280">
        <f t="shared" si="45"/>
        <v>0</v>
      </c>
      <c r="O221" s="281" t="s">
        <v>12</v>
      </c>
      <c r="P221" s="280">
        <f t="shared" si="46"/>
        <v>0</v>
      </c>
      <c r="Q221" s="281" t="s">
        <v>12</v>
      </c>
      <c r="R221" s="280">
        <f t="shared" si="53"/>
        <v>0</v>
      </c>
      <c r="S221" s="280">
        <f t="shared" si="47"/>
        <v>0</v>
      </c>
      <c r="T221" s="303">
        <f t="shared" si="48"/>
        <v>0</v>
      </c>
      <c r="U221" s="303">
        <f t="shared" si="49"/>
        <v>0</v>
      </c>
      <c r="V221" s="303">
        <f t="shared" si="50"/>
        <v>0</v>
      </c>
      <c r="W221" s="306">
        <f t="shared" si="43"/>
        <v>0</v>
      </c>
      <c r="X221" s="303">
        <v>283.11</v>
      </c>
      <c r="Y221" s="334">
        <v>756</v>
      </c>
      <c r="Z221" s="303">
        <v>0</v>
      </c>
      <c r="AA221" s="334">
        <v>0</v>
      </c>
      <c r="AB221" s="303">
        <v>0</v>
      </c>
      <c r="AC221" s="335">
        <f t="shared" si="51"/>
        <v>0</v>
      </c>
      <c r="AD221" s="303">
        <v>15.55</v>
      </c>
      <c r="AE221" s="303">
        <v>0</v>
      </c>
      <c r="AF221" s="303">
        <v>0</v>
      </c>
      <c r="AG221" s="334">
        <v>0</v>
      </c>
      <c r="AH221" s="334">
        <v>756</v>
      </c>
      <c r="AI221" s="334">
        <v>347.4</v>
      </c>
      <c r="AJ221" s="369">
        <f t="shared" si="52"/>
        <v>646.05999999999995</v>
      </c>
    </row>
    <row r="222" spans="1:36" s="282" customFormat="1" ht="18" hidden="1" customHeight="1" x14ac:dyDescent="0.2">
      <c r="A222" s="310" t="s">
        <v>49</v>
      </c>
      <c r="B222" s="276" t="s">
        <v>758</v>
      </c>
      <c r="C222" s="273" t="s">
        <v>758</v>
      </c>
      <c r="D222" s="276" t="s">
        <v>1186</v>
      </c>
      <c r="E222" s="275"/>
      <c r="F222" s="276" t="s">
        <v>40</v>
      </c>
      <c r="G222" s="276" t="s">
        <v>50</v>
      </c>
      <c r="H222" s="337" t="s">
        <v>51</v>
      </c>
      <c r="I222" s="337">
        <v>902211</v>
      </c>
      <c r="J222" s="338">
        <v>0</v>
      </c>
      <c r="K222" s="339">
        <v>0</v>
      </c>
      <c r="L222" s="340">
        <f t="shared" si="44"/>
        <v>0</v>
      </c>
      <c r="M222" s="281" t="s">
        <v>12</v>
      </c>
      <c r="N222" s="280">
        <f t="shared" si="45"/>
        <v>0</v>
      </c>
      <c r="O222" s="281" t="s">
        <v>12</v>
      </c>
      <c r="P222" s="280">
        <f t="shared" si="46"/>
        <v>0</v>
      </c>
      <c r="Q222" s="281" t="s">
        <v>12</v>
      </c>
      <c r="R222" s="280">
        <f t="shared" si="53"/>
        <v>0</v>
      </c>
      <c r="S222" s="280">
        <f t="shared" si="47"/>
        <v>0</v>
      </c>
      <c r="T222" s="303">
        <f t="shared" si="48"/>
        <v>0</v>
      </c>
      <c r="U222" s="303">
        <f t="shared" si="49"/>
        <v>0</v>
      </c>
      <c r="V222" s="303">
        <f t="shared" si="50"/>
        <v>0</v>
      </c>
      <c r="W222" s="306">
        <f t="shared" ref="W222:W241" si="54">V222/12</f>
        <v>0</v>
      </c>
      <c r="X222" s="303">
        <v>3550.03</v>
      </c>
      <c r="Y222" s="334">
        <v>4</v>
      </c>
      <c r="Z222" s="303">
        <v>51.22</v>
      </c>
      <c r="AA222" s="334">
        <v>11</v>
      </c>
      <c r="AB222" s="303">
        <v>0</v>
      </c>
      <c r="AC222" s="335">
        <f t="shared" si="51"/>
        <v>0</v>
      </c>
      <c r="AD222" s="303">
        <v>50.55</v>
      </c>
      <c r="AE222" s="303">
        <v>0</v>
      </c>
      <c r="AF222" s="303">
        <v>4887.18</v>
      </c>
      <c r="AG222" s="334">
        <v>21483</v>
      </c>
      <c r="AH222" s="334">
        <v>21498</v>
      </c>
      <c r="AI222" s="334">
        <v>243.12</v>
      </c>
      <c r="AJ222" s="369">
        <f t="shared" si="52"/>
        <v>8782.1000000000022</v>
      </c>
    </row>
    <row r="223" spans="1:36" s="282" customFormat="1" ht="18" hidden="1" customHeight="1" x14ac:dyDescent="0.2">
      <c r="A223" s="310" t="s">
        <v>801</v>
      </c>
      <c r="B223" s="276" t="s">
        <v>758</v>
      </c>
      <c r="C223" s="273" t="s">
        <v>802</v>
      </c>
      <c r="D223" s="276" t="s">
        <v>236</v>
      </c>
      <c r="E223" s="275"/>
      <c r="F223" s="284" t="s">
        <v>796</v>
      </c>
      <c r="G223" s="276" t="s">
        <v>803</v>
      </c>
      <c r="H223" s="276"/>
      <c r="I223" s="276">
        <v>406001</v>
      </c>
      <c r="J223" s="278">
        <v>0</v>
      </c>
      <c r="K223" s="279">
        <v>0</v>
      </c>
      <c r="L223" s="280">
        <f t="shared" si="44"/>
        <v>0</v>
      </c>
      <c r="M223" s="281" t="s">
        <v>12</v>
      </c>
      <c r="N223" s="280">
        <f t="shared" si="45"/>
        <v>0</v>
      </c>
      <c r="O223" s="281" t="s">
        <v>12</v>
      </c>
      <c r="P223" s="280">
        <f t="shared" si="46"/>
        <v>0</v>
      </c>
      <c r="Q223" s="281" t="s">
        <v>12</v>
      </c>
      <c r="R223" s="280"/>
      <c r="S223" s="280">
        <f t="shared" si="47"/>
        <v>0</v>
      </c>
      <c r="T223" s="303">
        <f t="shared" si="48"/>
        <v>0</v>
      </c>
      <c r="U223" s="303">
        <f t="shared" si="49"/>
        <v>0</v>
      </c>
      <c r="V223" s="303">
        <f t="shared" si="50"/>
        <v>0</v>
      </c>
      <c r="W223" s="306">
        <f t="shared" si="54"/>
        <v>0</v>
      </c>
      <c r="X223" s="303">
        <v>15.7</v>
      </c>
      <c r="Y223" s="334">
        <v>5</v>
      </c>
      <c r="Z223" s="303">
        <v>0</v>
      </c>
      <c r="AA223" s="334">
        <v>0</v>
      </c>
      <c r="AB223" s="303">
        <v>0</v>
      </c>
      <c r="AC223" s="335">
        <f t="shared" si="51"/>
        <v>0</v>
      </c>
      <c r="AD223" s="303">
        <v>0</v>
      </c>
      <c r="AE223" s="303">
        <v>0</v>
      </c>
      <c r="AF223" s="303">
        <v>0</v>
      </c>
      <c r="AG223" s="334">
        <v>0</v>
      </c>
      <c r="AH223" s="334">
        <v>5</v>
      </c>
      <c r="AI223" s="334">
        <v>0</v>
      </c>
      <c r="AJ223" s="369">
        <f t="shared" si="52"/>
        <v>15.7</v>
      </c>
    </row>
    <row r="224" spans="1:36" s="282" customFormat="1" ht="18" hidden="1" customHeight="1" x14ac:dyDescent="0.2">
      <c r="A224" s="309" t="s">
        <v>526</v>
      </c>
      <c r="B224" s="284" t="s">
        <v>758</v>
      </c>
      <c r="C224" s="271" t="s">
        <v>758</v>
      </c>
      <c r="D224" s="284"/>
      <c r="E224" s="284"/>
      <c r="F224" s="284" t="s">
        <v>521</v>
      </c>
      <c r="G224" s="284" t="s">
        <v>784</v>
      </c>
      <c r="H224" s="284"/>
      <c r="I224" s="284">
        <v>707000</v>
      </c>
      <c r="J224" s="278">
        <v>0</v>
      </c>
      <c r="K224" s="279">
        <v>0</v>
      </c>
      <c r="L224" s="280">
        <f t="shared" si="44"/>
        <v>0</v>
      </c>
      <c r="M224" s="281" t="s">
        <v>12</v>
      </c>
      <c r="N224" s="280">
        <f t="shared" si="45"/>
        <v>0</v>
      </c>
      <c r="O224" s="281" t="s">
        <v>12</v>
      </c>
      <c r="P224" s="280">
        <f t="shared" si="46"/>
        <v>0</v>
      </c>
      <c r="Q224" s="281" t="s">
        <v>12</v>
      </c>
      <c r="R224" s="280">
        <v>0</v>
      </c>
      <c r="S224" s="280">
        <f t="shared" si="47"/>
        <v>0</v>
      </c>
      <c r="T224" s="303">
        <f t="shared" si="48"/>
        <v>0</v>
      </c>
      <c r="U224" s="303">
        <f t="shared" si="49"/>
        <v>0</v>
      </c>
      <c r="V224" s="303">
        <f t="shared" si="50"/>
        <v>0</v>
      </c>
      <c r="W224" s="306">
        <f t="shared" si="54"/>
        <v>0</v>
      </c>
      <c r="X224" s="303">
        <v>240.43</v>
      </c>
      <c r="Y224" s="334">
        <v>635</v>
      </c>
      <c r="Z224" s="303">
        <v>0</v>
      </c>
      <c r="AA224" s="334">
        <v>0</v>
      </c>
      <c r="AB224" s="303">
        <v>0</v>
      </c>
      <c r="AC224" s="335">
        <f t="shared" si="51"/>
        <v>0</v>
      </c>
      <c r="AD224" s="303">
        <v>8.08</v>
      </c>
      <c r="AE224" s="303">
        <v>0</v>
      </c>
      <c r="AF224" s="303">
        <v>0</v>
      </c>
      <c r="AG224" s="334">
        <v>0</v>
      </c>
      <c r="AH224" s="334">
        <v>635</v>
      </c>
      <c r="AI224" s="334">
        <v>347.4</v>
      </c>
      <c r="AJ224" s="369">
        <f t="shared" si="52"/>
        <v>595.91</v>
      </c>
    </row>
    <row r="225" spans="1:36" s="282" customFormat="1" ht="18" hidden="1" customHeight="1" x14ac:dyDescent="0.2">
      <c r="A225" s="309" t="s">
        <v>458</v>
      </c>
      <c r="B225" s="284" t="s">
        <v>758</v>
      </c>
      <c r="C225" s="271" t="s">
        <v>758</v>
      </c>
      <c r="D225" s="284"/>
      <c r="E225" s="284"/>
      <c r="F225" s="284" t="s">
        <v>789</v>
      </c>
      <c r="G225" s="284"/>
      <c r="H225" s="284"/>
      <c r="I225" s="284">
        <v>406550</v>
      </c>
      <c r="J225" s="278">
        <v>0</v>
      </c>
      <c r="K225" s="279">
        <v>0</v>
      </c>
      <c r="L225" s="280">
        <f t="shared" si="44"/>
        <v>0</v>
      </c>
      <c r="M225" s="281" t="s">
        <v>12</v>
      </c>
      <c r="N225" s="280">
        <f t="shared" si="45"/>
        <v>0</v>
      </c>
      <c r="O225" s="281" t="s">
        <v>12</v>
      </c>
      <c r="P225" s="280">
        <f t="shared" si="46"/>
        <v>0</v>
      </c>
      <c r="Q225" s="281" t="s">
        <v>12</v>
      </c>
      <c r="R225" s="280">
        <v>0</v>
      </c>
      <c r="S225" s="280">
        <f t="shared" si="47"/>
        <v>0</v>
      </c>
      <c r="T225" s="303">
        <f t="shared" si="48"/>
        <v>0</v>
      </c>
      <c r="U225" s="303">
        <f t="shared" si="49"/>
        <v>0</v>
      </c>
      <c r="V225" s="303">
        <f t="shared" si="50"/>
        <v>0</v>
      </c>
      <c r="W225" s="306">
        <f t="shared" si="54"/>
        <v>0</v>
      </c>
      <c r="X225" s="303">
        <v>1858.05</v>
      </c>
      <c r="Y225" s="334">
        <v>4768</v>
      </c>
      <c r="Z225" s="303">
        <v>28.99</v>
      </c>
      <c r="AA225" s="334">
        <v>7</v>
      </c>
      <c r="AB225" s="303">
        <v>0</v>
      </c>
      <c r="AC225" s="335">
        <f t="shared" si="51"/>
        <v>0</v>
      </c>
      <c r="AD225" s="303">
        <v>16.55</v>
      </c>
      <c r="AE225" s="303">
        <v>0</v>
      </c>
      <c r="AF225" s="303">
        <v>0</v>
      </c>
      <c r="AG225" s="334">
        <v>0</v>
      </c>
      <c r="AH225" s="334">
        <v>4775</v>
      </c>
      <c r="AI225" s="334">
        <v>694.68</v>
      </c>
      <c r="AJ225" s="369">
        <f t="shared" si="52"/>
        <v>2598.27</v>
      </c>
    </row>
    <row r="226" spans="1:36" s="282" customFormat="1" ht="18" hidden="1" customHeight="1" x14ac:dyDescent="0.2">
      <c r="A226" s="309" t="s">
        <v>175</v>
      </c>
      <c r="B226" s="284" t="s">
        <v>758</v>
      </c>
      <c r="C226" s="271" t="s">
        <v>758</v>
      </c>
      <c r="D226" s="284"/>
      <c r="E226" s="284"/>
      <c r="F226" s="284" t="s">
        <v>168</v>
      </c>
      <c r="G226" s="276" t="s">
        <v>888</v>
      </c>
      <c r="H226" s="284" t="s">
        <v>890</v>
      </c>
      <c r="I226" s="284">
        <v>704050</v>
      </c>
      <c r="J226" s="278">
        <v>0</v>
      </c>
      <c r="K226" s="279">
        <v>0</v>
      </c>
      <c r="L226" s="280">
        <f t="shared" si="44"/>
        <v>0</v>
      </c>
      <c r="M226" s="281" t="s">
        <v>12</v>
      </c>
      <c r="N226" s="280">
        <f t="shared" si="45"/>
        <v>0</v>
      </c>
      <c r="O226" s="281" t="s">
        <v>12</v>
      </c>
      <c r="P226" s="280">
        <f t="shared" si="46"/>
        <v>0</v>
      </c>
      <c r="Q226" s="281" t="s">
        <v>12</v>
      </c>
      <c r="R226" s="280">
        <v>0</v>
      </c>
      <c r="S226" s="280">
        <f t="shared" si="47"/>
        <v>0</v>
      </c>
      <c r="T226" s="303">
        <f t="shared" si="48"/>
        <v>0</v>
      </c>
      <c r="U226" s="303">
        <f t="shared" si="49"/>
        <v>0</v>
      </c>
      <c r="V226" s="303">
        <f t="shared" si="50"/>
        <v>0</v>
      </c>
      <c r="W226" s="306">
        <f t="shared" si="54"/>
        <v>0</v>
      </c>
      <c r="X226" s="303">
        <v>9446.18</v>
      </c>
      <c r="Y226" s="334">
        <v>24948</v>
      </c>
      <c r="Z226" s="303">
        <v>3.57</v>
      </c>
      <c r="AA226" s="334">
        <v>1</v>
      </c>
      <c r="AB226" s="303">
        <v>42.5</v>
      </c>
      <c r="AC226" s="335">
        <f t="shared" si="51"/>
        <v>0.5</v>
      </c>
      <c r="AD226" s="303">
        <v>109.58</v>
      </c>
      <c r="AE226" s="303">
        <v>0</v>
      </c>
      <c r="AF226" s="303">
        <v>1046.3699999999999</v>
      </c>
      <c r="AG226" s="334">
        <v>772</v>
      </c>
      <c r="AH226" s="334">
        <v>25721</v>
      </c>
      <c r="AI226" s="334">
        <v>5210.04</v>
      </c>
      <c r="AJ226" s="369">
        <f t="shared" si="52"/>
        <v>15858.240000000002</v>
      </c>
    </row>
    <row r="227" spans="1:36" s="282" customFormat="1" ht="18" hidden="1" customHeight="1" x14ac:dyDescent="0.2">
      <c r="A227" s="309" t="s">
        <v>53</v>
      </c>
      <c r="B227" s="284" t="s">
        <v>758</v>
      </c>
      <c r="C227" s="271" t="s">
        <v>758</v>
      </c>
      <c r="D227" s="284"/>
      <c r="E227" s="284"/>
      <c r="F227" s="284" t="s">
        <v>40</v>
      </c>
      <c r="G227" s="284" t="s">
        <v>924</v>
      </c>
      <c r="H227" s="284" t="s">
        <v>928</v>
      </c>
      <c r="I227" s="284">
        <v>705300</v>
      </c>
      <c r="J227" s="278">
        <v>0</v>
      </c>
      <c r="K227" s="279">
        <v>0</v>
      </c>
      <c r="L227" s="280">
        <f t="shared" si="44"/>
        <v>0</v>
      </c>
      <c r="M227" s="281" t="s">
        <v>12</v>
      </c>
      <c r="N227" s="280">
        <f t="shared" si="45"/>
        <v>0</v>
      </c>
      <c r="O227" s="281" t="s">
        <v>12</v>
      </c>
      <c r="P227" s="280">
        <f t="shared" si="46"/>
        <v>0</v>
      </c>
      <c r="Q227" s="281" t="s">
        <v>12</v>
      </c>
      <c r="R227" s="280">
        <v>0</v>
      </c>
      <c r="S227" s="280">
        <f t="shared" si="47"/>
        <v>0</v>
      </c>
      <c r="T227" s="303">
        <f t="shared" si="48"/>
        <v>0</v>
      </c>
      <c r="U227" s="303">
        <f t="shared" si="49"/>
        <v>0</v>
      </c>
      <c r="V227" s="303">
        <f t="shared" si="50"/>
        <v>0</v>
      </c>
      <c r="W227" s="306">
        <f t="shared" si="54"/>
        <v>0</v>
      </c>
      <c r="X227" s="303">
        <v>17.02</v>
      </c>
      <c r="Y227" s="334">
        <v>8</v>
      </c>
      <c r="Z227" s="303">
        <v>0</v>
      </c>
      <c r="AA227" s="334">
        <v>0</v>
      </c>
      <c r="AB227" s="303">
        <v>0</v>
      </c>
      <c r="AC227" s="335">
        <f t="shared" si="51"/>
        <v>0</v>
      </c>
      <c r="AD227" s="303">
        <v>0</v>
      </c>
      <c r="AE227" s="303">
        <v>0</v>
      </c>
      <c r="AF227" s="303">
        <v>0</v>
      </c>
      <c r="AG227" s="334">
        <v>0</v>
      </c>
      <c r="AH227" s="334">
        <v>8</v>
      </c>
      <c r="AI227" s="334">
        <v>243.12</v>
      </c>
      <c r="AJ227" s="369">
        <f t="shared" si="52"/>
        <v>260.14</v>
      </c>
    </row>
    <row r="228" spans="1:36" s="282" customFormat="1" ht="18" hidden="1" customHeight="1" x14ac:dyDescent="0.2">
      <c r="A228" s="309" t="s">
        <v>183</v>
      </c>
      <c r="B228" s="284" t="s">
        <v>758</v>
      </c>
      <c r="C228" s="271" t="s">
        <v>758</v>
      </c>
      <c r="D228" s="284"/>
      <c r="E228" s="284"/>
      <c r="F228" s="284" t="s">
        <v>168</v>
      </c>
      <c r="G228" s="276" t="s">
        <v>888</v>
      </c>
      <c r="H228" s="284" t="s">
        <v>891</v>
      </c>
      <c r="I228" s="284">
        <v>704050</v>
      </c>
      <c r="J228" s="278">
        <v>0</v>
      </c>
      <c r="K228" s="279">
        <v>0</v>
      </c>
      <c r="L228" s="280">
        <f t="shared" si="44"/>
        <v>0</v>
      </c>
      <c r="M228" s="281" t="s">
        <v>12</v>
      </c>
      <c r="N228" s="280">
        <f t="shared" si="45"/>
        <v>0</v>
      </c>
      <c r="O228" s="281" t="s">
        <v>12</v>
      </c>
      <c r="P228" s="280">
        <f t="shared" si="46"/>
        <v>0</v>
      </c>
      <c r="Q228" s="281" t="s">
        <v>12</v>
      </c>
      <c r="R228" s="280">
        <v>0</v>
      </c>
      <c r="S228" s="280">
        <f t="shared" si="47"/>
        <v>0</v>
      </c>
      <c r="T228" s="303">
        <f t="shared" si="48"/>
        <v>0</v>
      </c>
      <c r="U228" s="303">
        <f t="shared" si="49"/>
        <v>0</v>
      </c>
      <c r="V228" s="303">
        <f t="shared" si="50"/>
        <v>0</v>
      </c>
      <c r="W228" s="306">
        <f t="shared" si="54"/>
        <v>0</v>
      </c>
      <c r="X228" s="303">
        <v>2126.19</v>
      </c>
      <c r="Y228" s="334">
        <v>4833</v>
      </c>
      <c r="Z228" s="303">
        <v>13.25</v>
      </c>
      <c r="AA228" s="334">
        <v>2</v>
      </c>
      <c r="AB228" s="303">
        <v>63.75</v>
      </c>
      <c r="AC228" s="335">
        <f t="shared" si="51"/>
        <v>0.75</v>
      </c>
      <c r="AD228" s="303">
        <v>0</v>
      </c>
      <c r="AE228" s="303">
        <v>0</v>
      </c>
      <c r="AF228" s="303">
        <v>162.35</v>
      </c>
      <c r="AG228" s="334">
        <v>6788</v>
      </c>
      <c r="AH228" s="334">
        <v>11623</v>
      </c>
      <c r="AI228" s="334">
        <v>3473.4</v>
      </c>
      <c r="AJ228" s="369">
        <f t="shared" si="52"/>
        <v>5838.9400000000005</v>
      </c>
    </row>
    <row r="229" spans="1:36" s="282" customFormat="1" ht="18" hidden="1" customHeight="1" x14ac:dyDescent="0.2">
      <c r="A229" s="309" t="s">
        <v>184</v>
      </c>
      <c r="B229" s="284" t="s">
        <v>758</v>
      </c>
      <c r="C229" s="271" t="s">
        <v>758</v>
      </c>
      <c r="D229" s="284"/>
      <c r="E229" s="284"/>
      <c r="F229" s="284" t="s">
        <v>168</v>
      </c>
      <c r="G229" s="276" t="s">
        <v>888</v>
      </c>
      <c r="H229" s="284" t="s">
        <v>892</v>
      </c>
      <c r="I229" s="284">
        <v>704050</v>
      </c>
      <c r="J229" s="278">
        <v>0</v>
      </c>
      <c r="K229" s="279">
        <v>0</v>
      </c>
      <c r="L229" s="280">
        <f t="shared" si="44"/>
        <v>0</v>
      </c>
      <c r="M229" s="281" t="s">
        <v>12</v>
      </c>
      <c r="N229" s="280">
        <f t="shared" si="45"/>
        <v>0</v>
      </c>
      <c r="O229" s="281" t="s">
        <v>12</v>
      </c>
      <c r="P229" s="280">
        <f t="shared" si="46"/>
        <v>0</v>
      </c>
      <c r="Q229" s="281" t="s">
        <v>12</v>
      </c>
      <c r="R229" s="280">
        <v>0</v>
      </c>
      <c r="S229" s="280">
        <f t="shared" si="47"/>
        <v>0</v>
      </c>
      <c r="T229" s="303">
        <f t="shared" si="48"/>
        <v>0</v>
      </c>
      <c r="U229" s="303">
        <f t="shared" si="49"/>
        <v>0</v>
      </c>
      <c r="V229" s="303">
        <f t="shared" si="50"/>
        <v>0</v>
      </c>
      <c r="W229" s="306">
        <f t="shared" si="54"/>
        <v>0</v>
      </c>
      <c r="X229" s="303">
        <v>42.24</v>
      </c>
      <c r="Y229" s="334">
        <v>102</v>
      </c>
      <c r="Z229" s="303">
        <v>14.94</v>
      </c>
      <c r="AA229" s="334">
        <v>4</v>
      </c>
      <c r="AB229" s="303">
        <v>0</v>
      </c>
      <c r="AC229" s="335">
        <f t="shared" si="51"/>
        <v>0</v>
      </c>
      <c r="AD229" s="303">
        <v>0</v>
      </c>
      <c r="AE229" s="303">
        <v>0</v>
      </c>
      <c r="AF229" s="303">
        <v>0</v>
      </c>
      <c r="AG229" s="334">
        <v>0</v>
      </c>
      <c r="AH229" s="334">
        <v>106</v>
      </c>
      <c r="AI229" s="334">
        <v>243.12</v>
      </c>
      <c r="AJ229" s="369">
        <f t="shared" si="52"/>
        <v>300.3</v>
      </c>
    </row>
    <row r="230" spans="1:36" s="282" customFormat="1" ht="18" hidden="1" customHeight="1" x14ac:dyDescent="0.2">
      <c r="A230" s="309" t="s">
        <v>185</v>
      </c>
      <c r="B230" s="284" t="s">
        <v>758</v>
      </c>
      <c r="C230" s="271" t="s">
        <v>758</v>
      </c>
      <c r="D230" s="284"/>
      <c r="E230" s="284"/>
      <c r="F230" s="284" t="s">
        <v>168</v>
      </c>
      <c r="G230" s="276" t="s">
        <v>729</v>
      </c>
      <c r="H230" s="284" t="s">
        <v>788</v>
      </c>
      <c r="I230" s="284">
        <v>705210</v>
      </c>
      <c r="J230" s="278">
        <v>0</v>
      </c>
      <c r="K230" s="279">
        <v>0</v>
      </c>
      <c r="L230" s="280">
        <f t="shared" si="44"/>
        <v>0</v>
      </c>
      <c r="M230" s="281" t="s">
        <v>12</v>
      </c>
      <c r="N230" s="280">
        <f t="shared" si="45"/>
        <v>0</v>
      </c>
      <c r="O230" s="281" t="s">
        <v>12</v>
      </c>
      <c r="P230" s="280">
        <f t="shared" si="46"/>
        <v>0</v>
      </c>
      <c r="Q230" s="281" t="s">
        <v>12</v>
      </c>
      <c r="R230" s="280">
        <v>0</v>
      </c>
      <c r="S230" s="280">
        <f t="shared" si="47"/>
        <v>0</v>
      </c>
      <c r="T230" s="303">
        <f t="shared" si="48"/>
        <v>0</v>
      </c>
      <c r="U230" s="303">
        <f t="shared" si="49"/>
        <v>0</v>
      </c>
      <c r="V230" s="303">
        <f t="shared" si="50"/>
        <v>0</v>
      </c>
      <c r="W230" s="306">
        <f t="shared" si="54"/>
        <v>0</v>
      </c>
      <c r="X230" s="303">
        <v>5686.82</v>
      </c>
      <c r="Y230" s="334">
        <v>2247</v>
      </c>
      <c r="Z230" s="303">
        <v>7.2</v>
      </c>
      <c r="AA230" s="334">
        <v>1</v>
      </c>
      <c r="AB230" s="303">
        <v>0</v>
      </c>
      <c r="AC230" s="335">
        <f t="shared" si="51"/>
        <v>0</v>
      </c>
      <c r="AD230" s="303">
        <v>0</v>
      </c>
      <c r="AE230" s="303">
        <v>0.57999999999999996</v>
      </c>
      <c r="AF230" s="303">
        <v>979.46</v>
      </c>
      <c r="AG230" s="334">
        <v>16679</v>
      </c>
      <c r="AH230" s="334">
        <v>18927</v>
      </c>
      <c r="AI230" s="334">
        <v>694.68</v>
      </c>
      <c r="AJ230" s="369">
        <f t="shared" si="52"/>
        <v>7368.74</v>
      </c>
    </row>
    <row r="231" spans="1:36" s="282" customFormat="1" ht="18" hidden="1" customHeight="1" x14ac:dyDescent="0.2">
      <c r="A231" s="309" t="s">
        <v>186</v>
      </c>
      <c r="B231" s="284" t="s">
        <v>758</v>
      </c>
      <c r="C231" s="271" t="s">
        <v>758</v>
      </c>
      <c r="D231" s="284"/>
      <c r="E231" s="284"/>
      <c r="F231" s="284" t="s">
        <v>168</v>
      </c>
      <c r="G231" s="276" t="s">
        <v>729</v>
      </c>
      <c r="H231" s="284" t="s">
        <v>788</v>
      </c>
      <c r="I231" s="284">
        <v>705245</v>
      </c>
      <c r="J231" s="278">
        <v>0</v>
      </c>
      <c r="K231" s="279">
        <v>0</v>
      </c>
      <c r="L231" s="280">
        <f t="shared" si="44"/>
        <v>0</v>
      </c>
      <c r="M231" s="281" t="s">
        <v>12</v>
      </c>
      <c r="N231" s="280">
        <f t="shared" si="45"/>
        <v>0</v>
      </c>
      <c r="O231" s="281" t="s">
        <v>12</v>
      </c>
      <c r="P231" s="280">
        <f t="shared" si="46"/>
        <v>0</v>
      </c>
      <c r="Q231" s="281" t="s">
        <v>12</v>
      </c>
      <c r="R231" s="280">
        <v>0</v>
      </c>
      <c r="S231" s="280">
        <f t="shared" si="47"/>
        <v>0</v>
      </c>
      <c r="T231" s="303">
        <f t="shared" si="48"/>
        <v>0</v>
      </c>
      <c r="U231" s="303">
        <f t="shared" si="49"/>
        <v>0</v>
      </c>
      <c r="V231" s="303">
        <f t="shared" si="50"/>
        <v>0</v>
      </c>
      <c r="W231" s="306">
        <f t="shared" si="54"/>
        <v>0</v>
      </c>
      <c r="X231" s="303">
        <v>1889.72</v>
      </c>
      <c r="Y231" s="334">
        <v>3598</v>
      </c>
      <c r="Z231" s="303">
        <v>6.65</v>
      </c>
      <c r="AA231" s="334">
        <v>1</v>
      </c>
      <c r="AB231" s="303">
        <v>0</v>
      </c>
      <c r="AC231" s="335">
        <f t="shared" si="51"/>
        <v>0</v>
      </c>
      <c r="AD231" s="303">
        <v>0</v>
      </c>
      <c r="AE231" s="303">
        <v>0</v>
      </c>
      <c r="AF231" s="303">
        <v>0</v>
      </c>
      <c r="AG231" s="334">
        <v>0</v>
      </c>
      <c r="AH231" s="334">
        <v>3599</v>
      </c>
      <c r="AI231" s="334">
        <v>694.68</v>
      </c>
      <c r="AJ231" s="369">
        <f t="shared" si="52"/>
        <v>2591.0500000000002</v>
      </c>
    </row>
    <row r="232" spans="1:36" s="282" customFormat="1" ht="18" hidden="1" customHeight="1" x14ac:dyDescent="0.2">
      <c r="A232" s="309" t="s">
        <v>187</v>
      </c>
      <c r="B232" s="284" t="s">
        <v>758</v>
      </c>
      <c r="C232" s="271" t="s">
        <v>758</v>
      </c>
      <c r="D232" s="284"/>
      <c r="E232" s="284"/>
      <c r="F232" s="284" t="s">
        <v>168</v>
      </c>
      <c r="G232" s="276" t="s">
        <v>729</v>
      </c>
      <c r="H232" s="284" t="s">
        <v>788</v>
      </c>
      <c r="I232" s="284">
        <v>705200</v>
      </c>
      <c r="J232" s="278">
        <v>0</v>
      </c>
      <c r="K232" s="279">
        <v>0</v>
      </c>
      <c r="L232" s="280">
        <f t="shared" si="44"/>
        <v>0</v>
      </c>
      <c r="M232" s="281" t="s">
        <v>12</v>
      </c>
      <c r="N232" s="280">
        <f t="shared" si="45"/>
        <v>0</v>
      </c>
      <c r="O232" s="281" t="s">
        <v>12</v>
      </c>
      <c r="P232" s="280">
        <f t="shared" si="46"/>
        <v>0</v>
      </c>
      <c r="Q232" s="281" t="s">
        <v>12</v>
      </c>
      <c r="R232" s="280">
        <v>0</v>
      </c>
      <c r="S232" s="280">
        <f t="shared" si="47"/>
        <v>0</v>
      </c>
      <c r="T232" s="303">
        <f t="shared" si="48"/>
        <v>0</v>
      </c>
      <c r="U232" s="303">
        <f t="shared" si="49"/>
        <v>0</v>
      </c>
      <c r="V232" s="303">
        <f t="shared" si="50"/>
        <v>0</v>
      </c>
      <c r="W232" s="306">
        <f t="shared" si="54"/>
        <v>0</v>
      </c>
      <c r="X232" s="303">
        <v>412.41</v>
      </c>
      <c r="Y232" s="334">
        <v>701</v>
      </c>
      <c r="Z232" s="303">
        <v>0</v>
      </c>
      <c r="AA232" s="334">
        <v>0</v>
      </c>
      <c r="AB232" s="303">
        <v>0</v>
      </c>
      <c r="AC232" s="335">
        <f t="shared" si="51"/>
        <v>0</v>
      </c>
      <c r="AD232" s="303">
        <v>0</v>
      </c>
      <c r="AE232" s="303">
        <v>0</v>
      </c>
      <c r="AF232" s="303">
        <v>0</v>
      </c>
      <c r="AG232" s="334">
        <v>0</v>
      </c>
      <c r="AH232" s="334">
        <v>701</v>
      </c>
      <c r="AI232" s="334">
        <v>347.4</v>
      </c>
      <c r="AJ232" s="369">
        <f t="shared" si="52"/>
        <v>759.81</v>
      </c>
    </row>
    <row r="233" spans="1:36" s="282" customFormat="1" ht="18" hidden="1" customHeight="1" x14ac:dyDescent="0.2">
      <c r="A233" s="309" t="s">
        <v>188</v>
      </c>
      <c r="B233" s="284" t="s">
        <v>758</v>
      </c>
      <c r="C233" s="271" t="s">
        <v>758</v>
      </c>
      <c r="D233" s="284"/>
      <c r="E233" s="284"/>
      <c r="F233" s="284" t="s">
        <v>168</v>
      </c>
      <c r="G233" s="276" t="s">
        <v>888</v>
      </c>
      <c r="H233" s="284" t="s">
        <v>893</v>
      </c>
      <c r="I233" s="284">
        <v>708100</v>
      </c>
      <c r="J233" s="278">
        <v>0</v>
      </c>
      <c r="K233" s="279">
        <v>0</v>
      </c>
      <c r="L233" s="280">
        <f t="shared" si="44"/>
        <v>0</v>
      </c>
      <c r="M233" s="281" t="s">
        <v>12</v>
      </c>
      <c r="N233" s="280">
        <f t="shared" si="45"/>
        <v>0</v>
      </c>
      <c r="O233" s="281" t="s">
        <v>12</v>
      </c>
      <c r="P233" s="280">
        <f t="shared" si="46"/>
        <v>0</v>
      </c>
      <c r="Q233" s="281" t="s">
        <v>12</v>
      </c>
      <c r="R233" s="280">
        <v>0</v>
      </c>
      <c r="S233" s="280">
        <f t="shared" si="47"/>
        <v>0</v>
      </c>
      <c r="T233" s="303">
        <f t="shared" si="48"/>
        <v>0</v>
      </c>
      <c r="U233" s="303">
        <f t="shared" si="49"/>
        <v>0</v>
      </c>
      <c r="V233" s="303">
        <f t="shared" si="50"/>
        <v>0</v>
      </c>
      <c r="W233" s="306">
        <f t="shared" si="54"/>
        <v>0</v>
      </c>
      <c r="X233" s="303">
        <v>17.670000000000002</v>
      </c>
      <c r="Y233" s="334">
        <v>14</v>
      </c>
      <c r="Z233" s="303">
        <v>3.57</v>
      </c>
      <c r="AA233" s="334">
        <v>1</v>
      </c>
      <c r="AB233" s="303">
        <v>0</v>
      </c>
      <c r="AC233" s="335">
        <f t="shared" si="51"/>
        <v>0</v>
      </c>
      <c r="AD233" s="303">
        <v>0</v>
      </c>
      <c r="AE233" s="303">
        <v>0</v>
      </c>
      <c r="AF233" s="303">
        <v>0</v>
      </c>
      <c r="AG233" s="334">
        <v>0</v>
      </c>
      <c r="AH233" s="334">
        <v>15</v>
      </c>
      <c r="AI233" s="334">
        <v>243.12</v>
      </c>
      <c r="AJ233" s="369">
        <f t="shared" si="52"/>
        <v>264.36</v>
      </c>
    </row>
    <row r="234" spans="1:36" s="282" customFormat="1" ht="18" hidden="1" customHeight="1" x14ac:dyDescent="0.2">
      <c r="A234" s="309" t="s">
        <v>594</v>
      </c>
      <c r="B234" s="284" t="s">
        <v>758</v>
      </c>
      <c r="C234" s="271" t="s">
        <v>758</v>
      </c>
      <c r="D234" s="284"/>
      <c r="E234" s="284"/>
      <c r="F234" s="284" t="s">
        <v>200</v>
      </c>
      <c r="G234" s="284"/>
      <c r="H234" s="284"/>
      <c r="I234" s="284">
        <v>908020</v>
      </c>
      <c r="J234" s="278">
        <v>0</v>
      </c>
      <c r="K234" s="279">
        <v>0</v>
      </c>
      <c r="L234" s="280">
        <f t="shared" si="44"/>
        <v>0</v>
      </c>
      <c r="M234" s="281" t="s">
        <v>12</v>
      </c>
      <c r="N234" s="280">
        <f t="shared" si="45"/>
        <v>0</v>
      </c>
      <c r="O234" s="281" t="s">
        <v>12</v>
      </c>
      <c r="P234" s="280">
        <f t="shared" si="46"/>
        <v>0</v>
      </c>
      <c r="Q234" s="281" t="s">
        <v>12</v>
      </c>
      <c r="R234" s="280">
        <v>0</v>
      </c>
      <c r="S234" s="280">
        <f t="shared" si="47"/>
        <v>0</v>
      </c>
      <c r="T234" s="303">
        <f t="shared" si="48"/>
        <v>0</v>
      </c>
      <c r="U234" s="303">
        <f t="shared" si="49"/>
        <v>0</v>
      </c>
      <c r="V234" s="303">
        <f t="shared" si="50"/>
        <v>0</v>
      </c>
      <c r="W234" s="306">
        <f t="shared" si="54"/>
        <v>0</v>
      </c>
      <c r="X234" s="303">
        <v>4768.43</v>
      </c>
      <c r="Y234" s="334">
        <v>9131</v>
      </c>
      <c r="Z234" s="303">
        <v>0</v>
      </c>
      <c r="AA234" s="334">
        <v>0</v>
      </c>
      <c r="AB234" s="303">
        <v>0</v>
      </c>
      <c r="AC234" s="335">
        <f t="shared" si="51"/>
        <v>0</v>
      </c>
      <c r="AD234" s="303">
        <v>0</v>
      </c>
      <c r="AE234" s="303">
        <v>0</v>
      </c>
      <c r="AF234" s="303">
        <v>118.25</v>
      </c>
      <c r="AG234" s="334">
        <v>3885</v>
      </c>
      <c r="AH234" s="334">
        <v>13016</v>
      </c>
      <c r="AI234" s="334">
        <v>3473.4</v>
      </c>
      <c r="AJ234" s="369">
        <f t="shared" si="52"/>
        <v>8360.08</v>
      </c>
    </row>
    <row r="235" spans="1:36" s="282" customFormat="1" ht="18" hidden="1" customHeight="1" x14ac:dyDescent="0.2">
      <c r="A235" s="309" t="s">
        <v>595</v>
      </c>
      <c r="B235" s="284" t="s">
        <v>758</v>
      </c>
      <c r="C235" s="271" t="s">
        <v>758</v>
      </c>
      <c r="D235" s="284"/>
      <c r="E235" s="284"/>
      <c r="F235" s="284" t="s">
        <v>200</v>
      </c>
      <c r="G235" s="284"/>
      <c r="H235" s="284"/>
      <c r="I235" s="284">
        <v>908040</v>
      </c>
      <c r="J235" s="278">
        <v>0</v>
      </c>
      <c r="K235" s="279">
        <v>0</v>
      </c>
      <c r="L235" s="280">
        <f t="shared" si="44"/>
        <v>0</v>
      </c>
      <c r="M235" s="281" t="s">
        <v>12</v>
      </c>
      <c r="N235" s="280">
        <f t="shared" si="45"/>
        <v>0</v>
      </c>
      <c r="O235" s="281" t="s">
        <v>12</v>
      </c>
      <c r="P235" s="280">
        <f t="shared" si="46"/>
        <v>0</v>
      </c>
      <c r="Q235" s="281" t="s">
        <v>12</v>
      </c>
      <c r="R235" s="280">
        <v>0</v>
      </c>
      <c r="S235" s="280">
        <f t="shared" si="47"/>
        <v>0</v>
      </c>
      <c r="T235" s="303">
        <f t="shared" si="48"/>
        <v>0</v>
      </c>
      <c r="U235" s="303">
        <f t="shared" si="49"/>
        <v>0</v>
      </c>
      <c r="V235" s="303">
        <f t="shared" si="50"/>
        <v>0</v>
      </c>
      <c r="W235" s="306">
        <f t="shared" si="54"/>
        <v>0</v>
      </c>
      <c r="X235" s="303">
        <v>1821.8</v>
      </c>
      <c r="Y235" s="334">
        <v>5791</v>
      </c>
      <c r="Z235" s="303">
        <v>0</v>
      </c>
      <c r="AA235" s="334">
        <v>0</v>
      </c>
      <c r="AB235" s="303">
        <v>0</v>
      </c>
      <c r="AC235" s="335">
        <f t="shared" si="51"/>
        <v>0</v>
      </c>
      <c r="AD235" s="303">
        <v>0</v>
      </c>
      <c r="AE235" s="303">
        <v>0</v>
      </c>
      <c r="AF235" s="303">
        <v>55.52</v>
      </c>
      <c r="AG235" s="334">
        <v>2055</v>
      </c>
      <c r="AH235" s="334">
        <v>7846</v>
      </c>
      <c r="AI235" s="334">
        <v>694.68</v>
      </c>
      <c r="AJ235" s="369">
        <f t="shared" si="52"/>
        <v>2572</v>
      </c>
    </row>
    <row r="236" spans="1:36" s="282" customFormat="1" ht="18" hidden="1" customHeight="1" x14ac:dyDescent="0.2">
      <c r="A236" s="309" t="s">
        <v>55</v>
      </c>
      <c r="B236" s="284" t="s">
        <v>758</v>
      </c>
      <c r="C236" s="271" t="s">
        <v>758</v>
      </c>
      <c r="D236" s="284"/>
      <c r="E236" s="284"/>
      <c r="F236" s="284" t="s">
        <v>40</v>
      </c>
      <c r="G236" s="284" t="s">
        <v>925</v>
      </c>
      <c r="H236" s="284" t="s">
        <v>929</v>
      </c>
      <c r="I236" s="284">
        <v>704060</v>
      </c>
      <c r="J236" s="278">
        <v>0</v>
      </c>
      <c r="K236" s="279">
        <v>0</v>
      </c>
      <c r="L236" s="280">
        <f t="shared" si="44"/>
        <v>0</v>
      </c>
      <c r="M236" s="281" t="s">
        <v>12</v>
      </c>
      <c r="N236" s="280">
        <f t="shared" si="45"/>
        <v>0</v>
      </c>
      <c r="O236" s="281" t="s">
        <v>12</v>
      </c>
      <c r="P236" s="280">
        <f t="shared" si="46"/>
        <v>0</v>
      </c>
      <c r="Q236" s="281" t="s">
        <v>12</v>
      </c>
      <c r="R236" s="280">
        <v>0</v>
      </c>
      <c r="S236" s="280">
        <f t="shared" si="47"/>
        <v>0</v>
      </c>
      <c r="T236" s="303">
        <f t="shared" si="48"/>
        <v>0</v>
      </c>
      <c r="U236" s="303">
        <f t="shared" si="49"/>
        <v>0</v>
      </c>
      <c r="V236" s="303">
        <f t="shared" si="50"/>
        <v>0</v>
      </c>
      <c r="W236" s="306">
        <f t="shared" si="54"/>
        <v>0</v>
      </c>
      <c r="X236" s="303">
        <v>143.66</v>
      </c>
      <c r="Y236" s="334">
        <v>349</v>
      </c>
      <c r="Z236" s="303">
        <v>0</v>
      </c>
      <c r="AA236" s="334">
        <v>0</v>
      </c>
      <c r="AB236" s="303">
        <v>42.5</v>
      </c>
      <c r="AC236" s="335">
        <f t="shared" si="51"/>
        <v>0.5</v>
      </c>
      <c r="AD236" s="303">
        <v>0</v>
      </c>
      <c r="AE236" s="303">
        <v>0</v>
      </c>
      <c r="AF236" s="303">
        <v>0</v>
      </c>
      <c r="AG236" s="334">
        <v>0</v>
      </c>
      <c r="AH236" s="334">
        <v>349</v>
      </c>
      <c r="AI236" s="334">
        <v>347.4</v>
      </c>
      <c r="AJ236" s="369">
        <f t="shared" si="52"/>
        <v>533.55999999999995</v>
      </c>
    </row>
    <row r="237" spans="1:36" s="282" customFormat="1" ht="18" hidden="1" customHeight="1" x14ac:dyDescent="0.2">
      <c r="A237" s="309" t="s">
        <v>56</v>
      </c>
      <c r="B237" s="284" t="s">
        <v>758</v>
      </c>
      <c r="C237" s="271" t="s">
        <v>758</v>
      </c>
      <c r="D237" s="284"/>
      <c r="E237" s="284"/>
      <c r="F237" s="284" t="s">
        <v>40</v>
      </c>
      <c r="G237" s="284" t="s">
        <v>924</v>
      </c>
      <c r="H237" s="284" t="s">
        <v>928</v>
      </c>
      <c r="I237" s="284">
        <v>705300</v>
      </c>
      <c r="J237" s="278">
        <v>0</v>
      </c>
      <c r="K237" s="279">
        <v>0</v>
      </c>
      <c r="L237" s="280">
        <f t="shared" si="44"/>
        <v>0</v>
      </c>
      <c r="M237" s="281" t="s">
        <v>12</v>
      </c>
      <c r="N237" s="280">
        <f t="shared" si="45"/>
        <v>0</v>
      </c>
      <c r="O237" s="281" t="s">
        <v>12</v>
      </c>
      <c r="P237" s="280">
        <f t="shared" si="46"/>
        <v>0</v>
      </c>
      <c r="Q237" s="281" t="s">
        <v>12</v>
      </c>
      <c r="R237" s="280">
        <v>0</v>
      </c>
      <c r="S237" s="280">
        <f t="shared" si="47"/>
        <v>0</v>
      </c>
      <c r="T237" s="303">
        <f t="shared" si="48"/>
        <v>0</v>
      </c>
      <c r="U237" s="303">
        <f t="shared" si="49"/>
        <v>0</v>
      </c>
      <c r="V237" s="303">
        <f t="shared" si="50"/>
        <v>0</v>
      </c>
      <c r="W237" s="306">
        <f t="shared" si="54"/>
        <v>0</v>
      </c>
      <c r="X237" s="303">
        <v>4.6900000000000004</v>
      </c>
      <c r="Y237" s="334">
        <v>11</v>
      </c>
      <c r="Z237" s="303">
        <v>23.63</v>
      </c>
      <c r="AA237" s="334">
        <v>4</v>
      </c>
      <c r="AB237" s="303">
        <v>63.75</v>
      </c>
      <c r="AC237" s="335">
        <f t="shared" si="51"/>
        <v>0.75</v>
      </c>
      <c r="AD237" s="303">
        <v>0</v>
      </c>
      <c r="AE237" s="303">
        <v>0</v>
      </c>
      <c r="AF237" s="303">
        <v>0</v>
      </c>
      <c r="AG237" s="334">
        <v>0</v>
      </c>
      <c r="AH237" s="334">
        <v>15</v>
      </c>
      <c r="AI237" s="334">
        <v>243.12</v>
      </c>
      <c r="AJ237" s="369">
        <f t="shared" si="52"/>
        <v>335.19</v>
      </c>
    </row>
    <row r="238" spans="1:36" s="282" customFormat="1" ht="18" hidden="1" customHeight="1" x14ac:dyDescent="0.2">
      <c r="A238" s="309" t="s">
        <v>57</v>
      </c>
      <c r="B238" s="284" t="s">
        <v>758</v>
      </c>
      <c r="C238" s="271" t="s">
        <v>758</v>
      </c>
      <c r="D238" s="284"/>
      <c r="E238" s="284"/>
      <c r="F238" s="284" t="s">
        <v>40</v>
      </c>
      <c r="G238" s="284" t="s">
        <v>926</v>
      </c>
      <c r="H238" s="284" t="s">
        <v>927</v>
      </c>
      <c r="I238" s="284">
        <v>709102</v>
      </c>
      <c r="J238" s="278">
        <v>0</v>
      </c>
      <c r="K238" s="279">
        <v>0</v>
      </c>
      <c r="L238" s="280">
        <f t="shared" si="44"/>
        <v>0</v>
      </c>
      <c r="M238" s="281" t="s">
        <v>12</v>
      </c>
      <c r="N238" s="280">
        <f t="shared" si="45"/>
        <v>0</v>
      </c>
      <c r="O238" s="281" t="s">
        <v>12</v>
      </c>
      <c r="P238" s="280">
        <f t="shared" si="46"/>
        <v>0</v>
      </c>
      <c r="Q238" s="281" t="s">
        <v>12</v>
      </c>
      <c r="R238" s="280">
        <v>0</v>
      </c>
      <c r="S238" s="280">
        <f t="shared" si="47"/>
        <v>0</v>
      </c>
      <c r="T238" s="303">
        <f t="shared" si="48"/>
        <v>0</v>
      </c>
      <c r="U238" s="303">
        <f t="shared" si="49"/>
        <v>0</v>
      </c>
      <c r="V238" s="303">
        <f t="shared" si="50"/>
        <v>0</v>
      </c>
      <c r="W238" s="306">
        <f t="shared" si="54"/>
        <v>0</v>
      </c>
      <c r="X238" s="303">
        <v>0</v>
      </c>
      <c r="Y238" s="334">
        <v>0</v>
      </c>
      <c r="Z238" s="303">
        <v>0</v>
      </c>
      <c r="AA238" s="334">
        <v>0</v>
      </c>
      <c r="AB238" s="303">
        <v>0</v>
      </c>
      <c r="AC238" s="335">
        <f t="shared" si="51"/>
        <v>0</v>
      </c>
      <c r="AD238" s="303">
        <v>0</v>
      </c>
      <c r="AE238" s="303">
        <v>0</v>
      </c>
      <c r="AF238" s="303">
        <v>0</v>
      </c>
      <c r="AG238" s="334">
        <v>0</v>
      </c>
      <c r="AH238" s="334">
        <v>0</v>
      </c>
      <c r="AI238" s="334">
        <v>243.12</v>
      </c>
      <c r="AJ238" s="369">
        <f t="shared" si="52"/>
        <v>243.12</v>
      </c>
    </row>
    <row r="239" spans="1:36" s="282" customFormat="1" ht="18" hidden="1" customHeight="1" x14ac:dyDescent="0.2">
      <c r="A239" s="309" t="s">
        <v>63</v>
      </c>
      <c r="B239" s="284" t="s">
        <v>758</v>
      </c>
      <c r="C239" s="271" t="s">
        <v>758</v>
      </c>
      <c r="D239" s="284"/>
      <c r="E239" s="284"/>
      <c r="F239" s="284" t="s">
        <v>40</v>
      </c>
      <c r="G239" s="284" t="s">
        <v>930</v>
      </c>
      <c r="H239" s="284" t="s">
        <v>931</v>
      </c>
      <c r="I239" s="284">
        <v>709101</v>
      </c>
      <c r="J239" s="278">
        <v>0</v>
      </c>
      <c r="K239" s="279">
        <v>0</v>
      </c>
      <c r="L239" s="280">
        <f t="shared" si="44"/>
        <v>0</v>
      </c>
      <c r="M239" s="281" t="s">
        <v>12</v>
      </c>
      <c r="N239" s="280">
        <f t="shared" si="45"/>
        <v>0</v>
      </c>
      <c r="O239" s="281" t="s">
        <v>12</v>
      </c>
      <c r="P239" s="280">
        <f t="shared" si="46"/>
        <v>0</v>
      </c>
      <c r="Q239" s="281" t="s">
        <v>12</v>
      </c>
      <c r="R239" s="280">
        <v>0</v>
      </c>
      <c r="S239" s="280">
        <f t="shared" si="47"/>
        <v>0</v>
      </c>
      <c r="T239" s="303">
        <f t="shared" si="48"/>
        <v>0</v>
      </c>
      <c r="U239" s="303">
        <f t="shared" si="49"/>
        <v>0</v>
      </c>
      <c r="V239" s="303">
        <f t="shared" si="50"/>
        <v>0</v>
      </c>
      <c r="W239" s="306">
        <f t="shared" si="54"/>
        <v>0</v>
      </c>
      <c r="X239" s="303">
        <v>0</v>
      </c>
      <c r="Y239" s="334">
        <v>0</v>
      </c>
      <c r="Z239" s="303">
        <v>0</v>
      </c>
      <c r="AA239" s="334">
        <v>0</v>
      </c>
      <c r="AB239" s="303">
        <v>212.5</v>
      </c>
      <c r="AC239" s="335">
        <f t="shared" si="51"/>
        <v>2.5</v>
      </c>
      <c r="AD239" s="303">
        <v>0</v>
      </c>
      <c r="AE239" s="303">
        <v>0</v>
      </c>
      <c r="AF239" s="303">
        <v>0</v>
      </c>
      <c r="AG239" s="334">
        <v>0</v>
      </c>
      <c r="AH239" s="334">
        <v>0</v>
      </c>
      <c r="AI239" s="334">
        <v>243.12</v>
      </c>
      <c r="AJ239" s="369">
        <f t="shared" si="52"/>
        <v>455.62</v>
      </c>
    </row>
    <row r="240" spans="1:36" s="282" customFormat="1" ht="18" hidden="1" customHeight="1" x14ac:dyDescent="0.2">
      <c r="A240" s="309" t="s">
        <v>493</v>
      </c>
      <c r="B240" s="284" t="s">
        <v>758</v>
      </c>
      <c r="C240" s="271" t="s">
        <v>758</v>
      </c>
      <c r="D240" s="284"/>
      <c r="E240" s="284"/>
      <c r="F240" s="284" t="s">
        <v>789</v>
      </c>
      <c r="G240" s="284"/>
      <c r="H240" s="284"/>
      <c r="I240" s="284">
        <v>405760</v>
      </c>
      <c r="J240" s="278">
        <v>0</v>
      </c>
      <c r="K240" s="279">
        <v>0</v>
      </c>
      <c r="L240" s="280">
        <f t="shared" si="44"/>
        <v>0</v>
      </c>
      <c r="M240" s="281" t="s">
        <v>12</v>
      </c>
      <c r="N240" s="280">
        <f t="shared" si="45"/>
        <v>0</v>
      </c>
      <c r="O240" s="281" t="s">
        <v>12</v>
      </c>
      <c r="P240" s="280">
        <f t="shared" si="46"/>
        <v>0</v>
      </c>
      <c r="Q240" s="281" t="s">
        <v>12</v>
      </c>
      <c r="R240" s="280">
        <v>0</v>
      </c>
      <c r="S240" s="280">
        <f t="shared" si="47"/>
        <v>0</v>
      </c>
      <c r="T240" s="303">
        <f t="shared" si="48"/>
        <v>0</v>
      </c>
      <c r="U240" s="303">
        <f t="shared" si="49"/>
        <v>0</v>
      </c>
      <c r="V240" s="303">
        <f t="shared" si="50"/>
        <v>0</v>
      </c>
      <c r="W240" s="306">
        <f t="shared" si="54"/>
        <v>0</v>
      </c>
      <c r="X240" s="303">
        <v>75.27</v>
      </c>
      <c r="Y240" s="334">
        <v>121</v>
      </c>
      <c r="Z240" s="303">
        <v>27.41</v>
      </c>
      <c r="AA240" s="334">
        <v>5</v>
      </c>
      <c r="AB240" s="303">
        <v>0</v>
      </c>
      <c r="AC240" s="335">
        <f t="shared" si="51"/>
        <v>0</v>
      </c>
      <c r="AD240" s="303">
        <v>0</v>
      </c>
      <c r="AE240" s="303">
        <v>0</v>
      </c>
      <c r="AF240" s="303">
        <v>0</v>
      </c>
      <c r="AG240" s="334">
        <v>0</v>
      </c>
      <c r="AH240" s="334">
        <v>126</v>
      </c>
      <c r="AI240" s="334">
        <v>243.12</v>
      </c>
      <c r="AJ240" s="369">
        <f>AF240+AE240+AD240+AB240+Z240+X240+AI240</f>
        <v>345.8</v>
      </c>
    </row>
    <row r="241" spans="1:37" s="282" customFormat="1" ht="18" customHeight="1" x14ac:dyDescent="0.2">
      <c r="A241" s="323" t="s">
        <v>1235</v>
      </c>
      <c r="B241" s="324"/>
      <c r="C241" s="325"/>
      <c r="D241" s="324"/>
      <c r="E241" s="324"/>
      <c r="F241" s="324"/>
      <c r="G241" s="324"/>
      <c r="H241" s="324"/>
      <c r="I241" s="324"/>
      <c r="J241" s="326"/>
      <c r="K241" s="327"/>
      <c r="L241" s="328">
        <f>SUM(L3:L240)</f>
        <v>112.33000000000007</v>
      </c>
      <c r="M241" s="329"/>
      <c r="N241" s="328"/>
      <c r="O241" s="329"/>
      <c r="P241" s="328">
        <f>SUBTOTAL(9,P3:P240)</f>
        <v>8.9999999999999947</v>
      </c>
      <c r="Q241" s="329"/>
      <c r="R241" s="328"/>
      <c r="S241" s="328">
        <f>SUM(S3:S240)</f>
        <v>163.34000000000009</v>
      </c>
      <c r="T241" s="330">
        <f t="shared" si="48"/>
        <v>1109193.858</v>
      </c>
      <c r="U241" s="330">
        <f t="shared" si="49"/>
        <v>131732.94042440917</v>
      </c>
      <c r="V241" s="330">
        <f t="shared" si="50"/>
        <v>977460.91757559078</v>
      </c>
      <c r="W241" s="331">
        <f t="shared" si="54"/>
        <v>81455.07646463257</v>
      </c>
      <c r="X241" s="330">
        <f>SUM(X3:X240)</f>
        <v>530995.41999999993</v>
      </c>
      <c r="Y241" s="367">
        <f>SUM(Y3:Y240)</f>
        <v>694116</v>
      </c>
      <c r="Z241" s="330">
        <f t="shared" ref="Z241:AG241" si="55">SUM(Z3:Z240)</f>
        <v>27224.900000000009</v>
      </c>
      <c r="AA241" s="367">
        <f t="shared" si="55"/>
        <v>7774</v>
      </c>
      <c r="AB241" s="330">
        <f t="shared" si="55"/>
        <v>20633.919999999998</v>
      </c>
      <c r="AC241" s="370">
        <f t="shared" si="55"/>
        <v>242.75200000000001</v>
      </c>
      <c r="AD241" s="330">
        <f t="shared" si="55"/>
        <v>2515.86</v>
      </c>
      <c r="AE241" s="330">
        <f t="shared" si="55"/>
        <v>13995.32</v>
      </c>
      <c r="AF241" s="330">
        <f t="shared" si="55"/>
        <v>40536.76</v>
      </c>
      <c r="AG241" s="367">
        <f t="shared" si="55"/>
        <v>543443</v>
      </c>
      <c r="AH241" s="367">
        <f>SUM(AH3:AH240)</f>
        <v>1245333</v>
      </c>
      <c r="AI241" s="336">
        <f>SUM(AI2:AI240)</f>
        <v>231673.75999999951</v>
      </c>
      <c r="AJ241" s="330">
        <f>SUM(AJ3:AJ240)+685781</f>
        <v>1553356.94</v>
      </c>
      <c r="AK241" s="282" t="s">
        <v>1221</v>
      </c>
    </row>
    <row r="242" spans="1:37" ht="18" customHeight="1" x14ac:dyDescent="0.2">
      <c r="R242" s="345" t="s">
        <v>1192</v>
      </c>
      <c r="S242" s="345">
        <v>175.74</v>
      </c>
    </row>
    <row r="243" spans="1:37" ht="18" customHeight="1" x14ac:dyDescent="0.2">
      <c r="R243" s="345" t="s">
        <v>1193</v>
      </c>
      <c r="S243" s="344">
        <f>S242-S241</f>
        <v>12.39999999999992</v>
      </c>
    </row>
    <row r="244" spans="1:37" ht="18" customHeight="1" x14ac:dyDescent="0.2">
      <c r="A244" s="311" t="s">
        <v>1236</v>
      </c>
      <c r="R244" s="345" t="s">
        <v>1195</v>
      </c>
      <c r="S244" s="364"/>
      <c r="T244" s="374">
        <v>685781</v>
      </c>
      <c r="U244" s="365"/>
      <c r="V244" s="371">
        <v>685781</v>
      </c>
      <c r="W244" s="365"/>
      <c r="X244" s="371">
        <v>533163</v>
      </c>
      <c r="Y244" s="366">
        <v>695630</v>
      </c>
      <c r="Z244" s="371">
        <v>27246</v>
      </c>
      <c r="AA244" s="366">
        <v>7778</v>
      </c>
      <c r="AB244" s="371">
        <v>22355</v>
      </c>
      <c r="AC244" s="372"/>
      <c r="AD244" s="371">
        <v>2559</v>
      </c>
      <c r="AE244" s="371">
        <v>13998</v>
      </c>
      <c r="AF244" s="371">
        <v>41742</v>
      </c>
      <c r="AG244" s="366">
        <v>548087</v>
      </c>
      <c r="AH244" s="366">
        <v>1251495</v>
      </c>
      <c r="AI244" s="419">
        <v>232785</v>
      </c>
      <c r="AJ244" s="420">
        <f>AI244+AF244+AE244+AD244+AB244+Z244+X244+V244</f>
        <v>1559629</v>
      </c>
      <c r="AK244" s="373" t="s">
        <v>1222</v>
      </c>
    </row>
    <row r="245" spans="1:37" ht="18" customHeight="1" x14ac:dyDescent="0.2">
      <c r="A245" s="311" t="s">
        <v>1237</v>
      </c>
      <c r="X245" s="305">
        <f>X241-X244</f>
        <v>-2167.5800000000745</v>
      </c>
      <c r="Y245" s="305">
        <f t="shared" ref="Y245:AJ245" si="56">Y241-Y244</f>
        <v>-1514</v>
      </c>
      <c r="Z245" s="305">
        <f t="shared" si="56"/>
        <v>-21.099999999991269</v>
      </c>
      <c r="AA245" s="305">
        <f t="shared" si="56"/>
        <v>-4</v>
      </c>
      <c r="AB245" s="305">
        <f t="shared" si="56"/>
        <v>-1721.0800000000017</v>
      </c>
      <c r="AC245" s="305">
        <f t="shared" si="56"/>
        <v>242.75200000000001</v>
      </c>
      <c r="AD245" s="305">
        <f t="shared" si="56"/>
        <v>-43.139999999999873</v>
      </c>
      <c r="AE245" s="305">
        <f t="shared" si="56"/>
        <v>-2.680000000000291</v>
      </c>
      <c r="AF245" s="305">
        <f t="shared" si="56"/>
        <v>-1205.239999999998</v>
      </c>
      <c r="AG245" s="305">
        <f t="shared" si="56"/>
        <v>-4644</v>
      </c>
      <c r="AH245" s="305">
        <f t="shared" si="56"/>
        <v>-6162</v>
      </c>
      <c r="AI245" s="305">
        <f t="shared" si="56"/>
        <v>-1111.2400000004855</v>
      </c>
      <c r="AJ245" s="305">
        <f t="shared" si="56"/>
        <v>-6272.0600000000559</v>
      </c>
    </row>
    <row r="248" spans="1:37" s="292" customFormat="1" ht="18" customHeight="1" x14ac:dyDescent="0.2">
      <c r="A248" s="312"/>
      <c r="B248" s="290"/>
      <c r="C248" s="290"/>
      <c r="D248" s="290"/>
      <c r="E248" s="290"/>
      <c r="F248" s="290"/>
      <c r="G248" s="290"/>
      <c r="H248" s="290"/>
      <c r="I248" s="290"/>
      <c r="J248" s="291"/>
      <c r="K248" s="291"/>
      <c r="L248" s="291"/>
      <c r="M248" s="291"/>
      <c r="N248" s="291"/>
      <c r="O248" s="291"/>
      <c r="P248" s="291"/>
      <c r="Q248" s="291"/>
      <c r="R248" s="291"/>
      <c r="S248" s="291"/>
      <c r="T248" s="304"/>
      <c r="U248" s="304"/>
      <c r="V248" s="304"/>
      <c r="W248" s="304"/>
      <c r="X248" s="304"/>
      <c r="Y248" s="362"/>
      <c r="Z248" s="304"/>
      <c r="AA248" s="362"/>
      <c r="AB248" s="304"/>
      <c r="AC248" s="332"/>
      <c r="AD248" s="304"/>
      <c r="AE248" s="304"/>
      <c r="AF248" s="304"/>
      <c r="AG248" s="362"/>
      <c r="AH248" s="362"/>
      <c r="AI248" s="362"/>
    </row>
    <row r="249" spans="1:37" s="292" customFormat="1" ht="18" customHeight="1" x14ac:dyDescent="0.2">
      <c r="A249" s="312"/>
      <c r="B249" s="290"/>
      <c r="C249" s="290"/>
      <c r="D249" s="290"/>
      <c r="E249" s="293"/>
      <c r="F249" s="293"/>
      <c r="G249" s="294"/>
      <c r="H249" s="294"/>
      <c r="I249" s="294"/>
      <c r="J249" s="291"/>
      <c r="K249" s="291"/>
      <c r="L249" s="291"/>
      <c r="M249" s="291"/>
      <c r="N249" s="291"/>
      <c r="O249" s="291"/>
      <c r="P249" s="291"/>
      <c r="Q249" s="291"/>
      <c r="R249" s="291"/>
      <c r="S249" s="291"/>
      <c r="T249" s="304"/>
      <c r="U249" s="304"/>
      <c r="V249" s="304"/>
      <c r="W249" s="304"/>
      <c r="X249" s="304"/>
      <c r="Y249" s="362"/>
      <c r="Z249" s="304"/>
      <c r="AA249" s="362"/>
      <c r="AB249" s="304"/>
      <c r="AC249" s="332"/>
      <c r="AD249" s="304"/>
      <c r="AE249" s="304"/>
      <c r="AF249" s="304"/>
      <c r="AG249" s="362"/>
      <c r="AH249" s="362"/>
      <c r="AI249" s="362"/>
    </row>
    <row r="250" spans="1:37" s="292" customFormat="1" ht="18" customHeight="1" x14ac:dyDescent="0.2">
      <c r="A250" s="312"/>
      <c r="B250" s="290"/>
      <c r="C250" s="290"/>
      <c r="D250" s="290"/>
      <c r="E250" s="293"/>
      <c r="F250" s="293"/>
      <c r="G250" s="294"/>
      <c r="H250" s="294"/>
      <c r="I250" s="294"/>
      <c r="J250" s="291"/>
      <c r="K250" s="291"/>
      <c r="L250" s="291"/>
      <c r="M250" s="291"/>
      <c r="N250" s="291"/>
      <c r="O250" s="291"/>
      <c r="P250" s="291"/>
      <c r="Q250" s="291"/>
      <c r="R250" s="291"/>
      <c r="S250" s="291"/>
      <c r="T250" s="304"/>
      <c r="U250" s="304"/>
      <c r="V250" s="304"/>
      <c r="W250" s="304"/>
      <c r="X250" s="304"/>
      <c r="Y250" s="362"/>
      <c r="Z250" s="304"/>
      <c r="AA250" s="362"/>
      <c r="AB250" s="304"/>
      <c r="AC250" s="332"/>
      <c r="AD250" s="304"/>
      <c r="AE250" s="304"/>
      <c r="AF250" s="304"/>
      <c r="AG250" s="362"/>
      <c r="AH250" s="362"/>
      <c r="AI250" s="362"/>
    </row>
    <row r="251" spans="1:37" s="292" customFormat="1" ht="18" customHeight="1" x14ac:dyDescent="0.2">
      <c r="A251" s="312"/>
      <c r="B251" s="290"/>
      <c r="C251" s="290"/>
      <c r="D251" s="290"/>
      <c r="E251" s="293"/>
      <c r="F251" s="293"/>
      <c r="G251" s="294"/>
      <c r="H251" s="294"/>
      <c r="I251" s="294"/>
      <c r="J251" s="291"/>
      <c r="K251" s="291"/>
      <c r="L251" s="291"/>
      <c r="M251" s="291"/>
      <c r="N251" s="291"/>
      <c r="O251" s="291"/>
      <c r="P251" s="291"/>
      <c r="Q251" s="291"/>
      <c r="R251" s="291"/>
      <c r="S251" s="291"/>
      <c r="T251" s="304"/>
      <c r="U251" s="304"/>
      <c r="V251" s="304"/>
      <c r="W251" s="304"/>
      <c r="X251" s="304"/>
      <c r="Y251" s="362"/>
      <c r="Z251" s="304"/>
      <c r="AA251" s="362"/>
      <c r="AB251" s="304"/>
      <c r="AC251" s="332"/>
      <c r="AD251" s="304"/>
      <c r="AE251" s="304"/>
      <c r="AF251" s="304"/>
      <c r="AG251" s="362"/>
      <c r="AH251" s="362"/>
      <c r="AI251" s="362"/>
    </row>
    <row r="252" spans="1:37" s="292" customFormat="1" ht="18" customHeight="1" x14ac:dyDescent="0.2">
      <c r="A252" s="312"/>
      <c r="B252" s="290"/>
      <c r="C252" s="290"/>
      <c r="D252" s="290"/>
      <c r="E252" s="293"/>
      <c r="F252" s="293"/>
      <c r="G252" s="294"/>
      <c r="H252" s="294"/>
      <c r="I252" s="294"/>
      <c r="J252" s="291"/>
      <c r="K252" s="291"/>
      <c r="L252" s="291"/>
      <c r="M252" s="291"/>
      <c r="N252" s="291"/>
      <c r="O252" s="291"/>
      <c r="P252" s="291"/>
      <c r="Q252" s="291"/>
      <c r="R252" s="291"/>
      <c r="S252" s="291"/>
      <c r="T252" s="304"/>
      <c r="U252" s="304"/>
      <c r="V252" s="304"/>
      <c r="W252" s="304"/>
      <c r="X252" s="304"/>
      <c r="Y252" s="362"/>
      <c r="Z252" s="304"/>
      <c r="AA252" s="362"/>
      <c r="AB252" s="304"/>
      <c r="AC252" s="332"/>
      <c r="AD252" s="304"/>
      <c r="AE252" s="304"/>
      <c r="AF252" s="304"/>
      <c r="AG252" s="362"/>
      <c r="AH252" s="362"/>
      <c r="AI252" s="362"/>
    </row>
    <row r="253" spans="1:37" s="292" customFormat="1" ht="18" customHeight="1" x14ac:dyDescent="0.2">
      <c r="A253" s="312"/>
      <c r="B253" s="290"/>
      <c r="C253" s="290"/>
      <c r="D253" s="290"/>
      <c r="E253" s="293"/>
      <c r="F253" s="293"/>
      <c r="G253" s="294"/>
      <c r="H253" s="294"/>
      <c r="I253" s="294"/>
      <c r="J253" s="291"/>
      <c r="K253" s="291"/>
      <c r="L253" s="291"/>
      <c r="M253" s="291"/>
      <c r="N253" s="291"/>
      <c r="O253" s="291"/>
      <c r="P253" s="291"/>
      <c r="Q253" s="291"/>
      <c r="R253" s="291"/>
      <c r="S253" s="291"/>
      <c r="T253" s="304"/>
      <c r="U253" s="304"/>
      <c r="V253" s="304"/>
      <c r="W253" s="304"/>
      <c r="X253" s="304"/>
      <c r="Y253" s="362"/>
      <c r="Z253" s="304"/>
      <c r="AA253" s="362"/>
      <c r="AB253" s="304"/>
      <c r="AC253" s="332"/>
      <c r="AD253" s="304"/>
      <c r="AE253" s="304"/>
      <c r="AF253" s="304"/>
      <c r="AG253" s="362"/>
      <c r="AH253" s="362"/>
      <c r="AI253" s="362"/>
    </row>
    <row r="254" spans="1:37" s="292" customFormat="1" ht="18" customHeight="1" x14ac:dyDescent="0.2">
      <c r="A254" s="312"/>
      <c r="B254" s="290"/>
      <c r="C254" s="290"/>
      <c r="D254" s="290"/>
      <c r="E254" s="293"/>
      <c r="F254" s="293"/>
      <c r="G254" s="294"/>
      <c r="H254" s="294"/>
      <c r="I254" s="294"/>
      <c r="J254" s="291"/>
      <c r="K254" s="291"/>
      <c r="L254" s="291"/>
      <c r="M254" s="291"/>
      <c r="N254" s="291"/>
      <c r="O254" s="291"/>
      <c r="P254" s="291"/>
      <c r="Q254" s="291"/>
      <c r="R254" s="291"/>
      <c r="S254" s="291"/>
      <c r="T254" s="304"/>
      <c r="U254" s="304"/>
      <c r="V254" s="304"/>
      <c r="W254" s="304"/>
      <c r="X254" s="304"/>
      <c r="Y254" s="362"/>
      <c r="Z254" s="304"/>
      <c r="AA254" s="362"/>
      <c r="AB254" s="304"/>
      <c r="AC254" s="332"/>
      <c r="AD254" s="304"/>
      <c r="AE254" s="304"/>
      <c r="AF254" s="304"/>
      <c r="AG254" s="362"/>
      <c r="AH254" s="362"/>
      <c r="AI254" s="362"/>
    </row>
    <row r="255" spans="1:37" s="292" customFormat="1" ht="18" customHeight="1" x14ac:dyDescent="0.2">
      <c r="A255" s="312"/>
      <c r="B255" s="290"/>
      <c r="C255" s="290"/>
      <c r="D255" s="290"/>
      <c r="E255" s="293"/>
      <c r="F255" s="293"/>
      <c r="G255" s="294"/>
      <c r="H255" s="294"/>
      <c r="I255" s="294"/>
      <c r="J255" s="291"/>
      <c r="K255" s="291"/>
      <c r="L255" s="291"/>
      <c r="M255" s="291"/>
      <c r="N255" s="291"/>
      <c r="O255" s="291"/>
      <c r="P255" s="291"/>
      <c r="Q255" s="291"/>
      <c r="R255" s="291"/>
      <c r="S255" s="291"/>
      <c r="T255" s="304"/>
      <c r="U255" s="304"/>
      <c r="V255" s="304"/>
      <c r="W255" s="304"/>
      <c r="X255" s="304"/>
      <c r="Y255" s="362"/>
      <c r="Z255" s="304"/>
      <c r="AA255" s="362"/>
      <c r="AB255" s="304"/>
      <c r="AC255" s="332"/>
      <c r="AD255" s="304"/>
      <c r="AE255" s="304"/>
      <c r="AF255" s="304"/>
      <c r="AG255" s="362"/>
      <c r="AH255" s="362"/>
      <c r="AI255" s="362"/>
    </row>
    <row r="256" spans="1:37" s="292" customFormat="1" ht="18" customHeight="1" x14ac:dyDescent="0.2">
      <c r="A256" s="312"/>
      <c r="B256" s="290"/>
      <c r="C256" s="290"/>
      <c r="D256" s="290"/>
      <c r="E256" s="293"/>
      <c r="F256" s="293"/>
      <c r="G256" s="294"/>
      <c r="H256" s="294"/>
      <c r="I256" s="294"/>
      <c r="J256" s="291"/>
      <c r="K256" s="291"/>
      <c r="L256" s="291"/>
      <c r="M256" s="291"/>
      <c r="N256" s="291"/>
      <c r="O256" s="291"/>
      <c r="P256" s="291"/>
      <c r="Q256" s="291"/>
      <c r="R256" s="291"/>
      <c r="S256" s="291"/>
      <c r="T256" s="304"/>
      <c r="U256" s="304"/>
      <c r="V256" s="304"/>
      <c r="W256" s="304"/>
      <c r="X256" s="304"/>
      <c r="Y256" s="362"/>
      <c r="Z256" s="304"/>
      <c r="AA256" s="362"/>
      <c r="AB256" s="304"/>
      <c r="AC256" s="332"/>
      <c r="AD256" s="304"/>
      <c r="AE256" s="304"/>
      <c r="AF256" s="304"/>
      <c r="AG256" s="362"/>
      <c r="AH256" s="362"/>
      <c r="AI256" s="362"/>
    </row>
    <row r="257" spans="1:35" s="292" customFormat="1" ht="18" customHeight="1" x14ac:dyDescent="0.2">
      <c r="A257" s="312"/>
      <c r="B257" s="290"/>
      <c r="C257" s="290"/>
      <c r="D257" s="290"/>
      <c r="E257" s="293"/>
      <c r="F257" s="293"/>
      <c r="G257" s="294"/>
      <c r="H257" s="294"/>
      <c r="I257" s="294"/>
      <c r="J257" s="291"/>
      <c r="K257" s="291"/>
      <c r="L257" s="291"/>
      <c r="M257" s="291"/>
      <c r="N257" s="291"/>
      <c r="O257" s="291"/>
      <c r="P257" s="291"/>
      <c r="Q257" s="291"/>
      <c r="R257" s="291"/>
      <c r="S257" s="291"/>
      <c r="T257" s="304"/>
      <c r="U257" s="304"/>
      <c r="V257" s="304"/>
      <c r="W257" s="304"/>
      <c r="X257" s="304"/>
      <c r="Y257" s="362"/>
      <c r="Z257" s="304"/>
      <c r="AA257" s="362"/>
      <c r="AB257" s="304"/>
      <c r="AC257" s="332"/>
      <c r="AD257" s="304"/>
      <c r="AE257" s="304"/>
      <c r="AF257" s="304"/>
      <c r="AG257" s="362"/>
      <c r="AH257" s="362"/>
      <c r="AI257" s="362"/>
    </row>
    <row r="258" spans="1:35" s="292" customFormat="1" ht="18" customHeight="1" x14ac:dyDescent="0.2">
      <c r="A258" s="312"/>
      <c r="B258" s="290"/>
      <c r="C258" s="290"/>
      <c r="D258" s="290"/>
      <c r="E258" s="295"/>
      <c r="F258" s="295"/>
      <c r="G258" s="294"/>
      <c r="H258" s="294"/>
      <c r="I258" s="294"/>
      <c r="J258" s="291"/>
      <c r="K258" s="291"/>
      <c r="L258" s="291"/>
      <c r="M258" s="291"/>
      <c r="N258" s="291"/>
      <c r="O258" s="291"/>
      <c r="P258" s="291"/>
      <c r="Q258" s="291"/>
      <c r="R258" s="291"/>
      <c r="S258" s="291"/>
      <c r="T258" s="304"/>
      <c r="U258" s="304"/>
      <c r="V258" s="304"/>
      <c r="W258" s="304"/>
      <c r="X258" s="304"/>
      <c r="Y258" s="362"/>
      <c r="Z258" s="304"/>
      <c r="AA258" s="362"/>
      <c r="AB258" s="304"/>
      <c r="AC258" s="332"/>
      <c r="AD258" s="304"/>
      <c r="AE258" s="304"/>
      <c r="AF258" s="304"/>
      <c r="AG258" s="362"/>
      <c r="AH258" s="362"/>
      <c r="AI258" s="362"/>
    </row>
    <row r="259" spans="1:35" s="292" customFormat="1" ht="18" customHeight="1" x14ac:dyDescent="0.2">
      <c r="A259" s="312"/>
      <c r="B259" s="290"/>
      <c r="C259" s="290"/>
      <c r="D259" s="290"/>
      <c r="E259" s="293"/>
      <c r="F259" s="293"/>
      <c r="G259" s="294"/>
      <c r="H259" s="294"/>
      <c r="I259" s="294"/>
      <c r="J259" s="291"/>
      <c r="K259" s="291"/>
      <c r="L259" s="291"/>
      <c r="M259" s="291"/>
      <c r="N259" s="291"/>
      <c r="O259" s="291"/>
      <c r="P259" s="291"/>
      <c r="Q259" s="291"/>
      <c r="R259" s="291"/>
      <c r="S259" s="291"/>
      <c r="T259" s="304"/>
      <c r="U259" s="304"/>
      <c r="V259" s="304"/>
      <c r="W259" s="304"/>
      <c r="X259" s="304"/>
      <c r="Y259" s="362"/>
      <c r="Z259" s="304"/>
      <c r="AA259" s="362"/>
      <c r="AB259" s="304"/>
      <c r="AC259" s="332"/>
      <c r="AD259" s="304"/>
      <c r="AE259" s="304"/>
      <c r="AF259" s="304"/>
      <c r="AG259" s="362"/>
      <c r="AH259" s="362"/>
      <c r="AI259" s="362"/>
    </row>
    <row r="260" spans="1:35" s="292" customFormat="1" ht="18" customHeight="1" x14ac:dyDescent="0.2">
      <c r="A260" s="312"/>
      <c r="B260" s="290"/>
      <c r="C260" s="290"/>
      <c r="D260" s="290"/>
      <c r="E260" s="295"/>
      <c r="F260" s="295"/>
      <c r="G260" s="296"/>
      <c r="H260" s="296"/>
      <c r="I260" s="296"/>
      <c r="J260" s="291"/>
      <c r="K260" s="291"/>
      <c r="L260" s="291"/>
      <c r="M260" s="291"/>
      <c r="N260" s="291"/>
      <c r="O260" s="291"/>
      <c r="P260" s="291"/>
      <c r="Q260" s="291"/>
      <c r="R260" s="291"/>
      <c r="S260" s="291"/>
      <c r="T260" s="304"/>
      <c r="U260" s="304"/>
      <c r="V260" s="304"/>
      <c r="W260" s="304"/>
      <c r="X260" s="304"/>
      <c r="Y260" s="362"/>
      <c r="Z260" s="304"/>
      <c r="AA260" s="362"/>
      <c r="AB260" s="304"/>
      <c r="AC260" s="332"/>
      <c r="AD260" s="304"/>
      <c r="AE260" s="304"/>
      <c r="AF260" s="304"/>
      <c r="AG260" s="362"/>
      <c r="AH260" s="362"/>
      <c r="AI260" s="362"/>
    </row>
    <row r="261" spans="1:35" s="292" customFormat="1" ht="18" customHeight="1" x14ac:dyDescent="0.2">
      <c r="A261" s="312"/>
      <c r="B261" s="290"/>
      <c r="C261" s="290"/>
      <c r="D261" s="290"/>
      <c r="E261" s="295"/>
      <c r="F261" s="295"/>
      <c r="G261" s="296"/>
      <c r="H261" s="296"/>
      <c r="I261" s="296"/>
      <c r="J261" s="291"/>
      <c r="K261" s="291"/>
      <c r="L261" s="291"/>
      <c r="M261" s="291"/>
      <c r="N261" s="291"/>
      <c r="O261" s="291"/>
      <c r="P261" s="291"/>
      <c r="Q261" s="291"/>
      <c r="R261" s="291"/>
      <c r="S261" s="291"/>
      <c r="T261" s="304"/>
      <c r="U261" s="304"/>
      <c r="V261" s="304"/>
      <c r="W261" s="304"/>
      <c r="X261" s="304"/>
      <c r="Y261" s="362"/>
      <c r="Z261" s="304"/>
      <c r="AA261" s="362"/>
      <c r="AB261" s="304"/>
      <c r="AC261" s="332"/>
      <c r="AD261" s="304"/>
      <c r="AE261" s="304"/>
      <c r="AF261" s="304"/>
      <c r="AG261" s="362"/>
      <c r="AH261" s="362"/>
      <c r="AI261" s="362"/>
    </row>
    <row r="262" spans="1:35" s="292" customFormat="1" ht="18" customHeight="1" x14ac:dyDescent="0.2">
      <c r="A262" s="312"/>
      <c r="B262" s="290"/>
      <c r="C262" s="290"/>
      <c r="D262" s="290"/>
      <c r="E262" s="295"/>
      <c r="F262" s="295"/>
      <c r="G262" s="296"/>
      <c r="H262" s="296"/>
      <c r="I262" s="296"/>
      <c r="J262" s="291"/>
      <c r="K262" s="291"/>
      <c r="L262" s="291"/>
      <c r="M262" s="291"/>
      <c r="N262" s="291"/>
      <c r="O262" s="291"/>
      <c r="P262" s="291"/>
      <c r="Q262" s="291"/>
      <c r="R262" s="291"/>
      <c r="S262" s="291"/>
      <c r="T262" s="304"/>
      <c r="U262" s="304"/>
      <c r="V262" s="304"/>
      <c r="W262" s="304"/>
      <c r="X262" s="304"/>
      <c r="Y262" s="362"/>
      <c r="Z262" s="304"/>
      <c r="AA262" s="362"/>
      <c r="AB262" s="304"/>
      <c r="AC262" s="332"/>
      <c r="AD262" s="304"/>
      <c r="AE262" s="304"/>
      <c r="AF262" s="304"/>
      <c r="AG262" s="362"/>
      <c r="AH262" s="362"/>
      <c r="AI262" s="362"/>
    </row>
    <row r="263" spans="1:35" s="292" customFormat="1" ht="18" customHeight="1" x14ac:dyDescent="0.2">
      <c r="A263" s="312"/>
      <c r="B263" s="290"/>
      <c r="C263" s="290"/>
      <c r="D263" s="290"/>
      <c r="E263" s="295"/>
      <c r="F263" s="295"/>
      <c r="G263" s="296"/>
      <c r="H263" s="296"/>
      <c r="I263" s="296"/>
      <c r="J263" s="291"/>
      <c r="K263" s="291"/>
      <c r="L263" s="291"/>
      <c r="M263" s="291"/>
      <c r="N263" s="291"/>
      <c r="O263" s="291"/>
      <c r="P263" s="291"/>
      <c r="Q263" s="291"/>
      <c r="R263" s="291"/>
      <c r="S263" s="291"/>
      <c r="T263" s="304"/>
      <c r="U263" s="304"/>
      <c r="V263" s="304"/>
      <c r="W263" s="304"/>
      <c r="X263" s="304"/>
      <c r="Y263" s="362"/>
      <c r="Z263" s="304"/>
      <c r="AA263" s="362"/>
      <c r="AB263" s="304"/>
      <c r="AC263" s="332"/>
      <c r="AD263" s="304"/>
      <c r="AE263" s="304"/>
      <c r="AF263" s="304"/>
      <c r="AG263" s="362"/>
      <c r="AH263" s="362"/>
      <c r="AI263" s="362"/>
    </row>
    <row r="264" spans="1:35" s="292" customFormat="1" ht="18" customHeight="1" x14ac:dyDescent="0.2">
      <c r="A264" s="312"/>
      <c r="B264" s="290"/>
      <c r="C264" s="290"/>
      <c r="D264" s="290"/>
      <c r="E264" s="295"/>
      <c r="F264" s="295"/>
      <c r="G264" s="296"/>
      <c r="H264" s="296"/>
      <c r="I264" s="296"/>
      <c r="J264" s="291"/>
      <c r="K264" s="291"/>
      <c r="L264" s="291"/>
      <c r="M264" s="291"/>
      <c r="N264" s="291"/>
      <c r="O264" s="291"/>
      <c r="P264" s="291"/>
      <c r="Q264" s="291"/>
      <c r="R264" s="291"/>
      <c r="S264" s="291"/>
      <c r="T264" s="304"/>
      <c r="U264" s="304"/>
      <c r="V264" s="304"/>
      <c r="W264" s="304"/>
      <c r="X264" s="304"/>
      <c r="Y264" s="362"/>
      <c r="Z264" s="304"/>
      <c r="AA264" s="362"/>
      <c r="AB264" s="304"/>
      <c r="AC264" s="332"/>
      <c r="AD264" s="304"/>
      <c r="AE264" s="304"/>
      <c r="AF264" s="304"/>
      <c r="AG264" s="362"/>
      <c r="AH264" s="362"/>
      <c r="AI264" s="362"/>
    </row>
    <row r="265" spans="1:35" s="292" customFormat="1" ht="18" customHeight="1" x14ac:dyDescent="0.2">
      <c r="A265" s="312"/>
      <c r="B265" s="290"/>
      <c r="C265" s="290"/>
      <c r="D265" s="290"/>
      <c r="E265" s="295"/>
      <c r="F265" s="295"/>
      <c r="G265" s="296"/>
      <c r="H265" s="296"/>
      <c r="I265" s="296"/>
      <c r="J265" s="291"/>
      <c r="K265" s="291"/>
      <c r="L265" s="291"/>
      <c r="M265" s="291"/>
      <c r="N265" s="291"/>
      <c r="O265" s="291"/>
      <c r="P265" s="291"/>
      <c r="Q265" s="291"/>
      <c r="R265" s="291"/>
      <c r="S265" s="291"/>
      <c r="T265" s="304"/>
      <c r="U265" s="304"/>
      <c r="V265" s="304"/>
      <c r="W265" s="304"/>
      <c r="X265" s="304"/>
      <c r="Y265" s="362"/>
      <c r="Z265" s="304"/>
      <c r="AA265" s="362"/>
      <c r="AB265" s="304"/>
      <c r="AC265" s="332"/>
      <c r="AD265" s="304"/>
      <c r="AE265" s="304"/>
      <c r="AF265" s="304"/>
      <c r="AG265" s="362"/>
      <c r="AH265" s="362"/>
      <c r="AI265" s="362"/>
    </row>
    <row r="266" spans="1:35" s="292" customFormat="1" ht="18" customHeight="1" x14ac:dyDescent="0.2">
      <c r="A266" s="312"/>
      <c r="B266" s="290"/>
      <c r="C266" s="290"/>
      <c r="D266" s="290"/>
      <c r="E266" s="295"/>
      <c r="F266" s="295"/>
      <c r="G266" s="296"/>
      <c r="H266" s="296"/>
      <c r="I266" s="296"/>
      <c r="J266" s="291"/>
      <c r="K266" s="291"/>
      <c r="L266" s="291"/>
      <c r="M266" s="291"/>
      <c r="N266" s="291"/>
      <c r="O266" s="291"/>
      <c r="P266" s="291"/>
      <c r="Q266" s="291"/>
      <c r="R266" s="291"/>
      <c r="S266" s="291"/>
      <c r="T266" s="304"/>
      <c r="U266" s="304"/>
      <c r="V266" s="304"/>
      <c r="W266" s="304"/>
      <c r="X266" s="304"/>
      <c r="Y266" s="362"/>
      <c r="Z266" s="304"/>
      <c r="AA266" s="362"/>
      <c r="AB266" s="304"/>
      <c r="AC266" s="332"/>
      <c r="AD266" s="304"/>
      <c r="AE266" s="304"/>
      <c r="AF266" s="304"/>
      <c r="AG266" s="362"/>
      <c r="AH266" s="362"/>
      <c r="AI266" s="362"/>
    </row>
    <row r="267" spans="1:35" s="292" customFormat="1" ht="18" customHeight="1" x14ac:dyDescent="0.2">
      <c r="A267" s="312"/>
      <c r="B267" s="290"/>
      <c r="C267" s="290"/>
      <c r="D267" s="290"/>
      <c r="E267" s="295"/>
      <c r="F267" s="295"/>
      <c r="G267" s="296"/>
      <c r="H267" s="296"/>
      <c r="I267" s="296"/>
      <c r="J267" s="291"/>
      <c r="K267" s="291"/>
      <c r="L267" s="291"/>
      <c r="M267" s="291"/>
      <c r="N267" s="291"/>
      <c r="O267" s="291"/>
      <c r="P267" s="291"/>
      <c r="Q267" s="291"/>
      <c r="R267" s="291"/>
      <c r="S267" s="291"/>
      <c r="T267" s="304"/>
      <c r="U267" s="304"/>
      <c r="V267" s="304"/>
      <c r="W267" s="304"/>
      <c r="X267" s="304"/>
      <c r="Y267" s="362"/>
      <c r="Z267" s="304"/>
      <c r="AA267" s="362"/>
      <c r="AB267" s="304"/>
      <c r="AC267" s="332"/>
      <c r="AD267" s="304"/>
      <c r="AE267" s="304"/>
      <c r="AF267" s="304"/>
      <c r="AG267" s="362"/>
      <c r="AH267" s="362"/>
      <c r="AI267" s="362"/>
    </row>
    <row r="268" spans="1:35" s="292" customFormat="1" ht="18" customHeight="1" x14ac:dyDescent="0.2">
      <c r="A268" s="312"/>
      <c r="B268" s="290"/>
      <c r="C268" s="290"/>
      <c r="D268" s="290"/>
      <c r="E268" s="295"/>
      <c r="F268" s="295"/>
      <c r="G268" s="296"/>
      <c r="H268" s="296"/>
      <c r="I268" s="296"/>
      <c r="J268" s="291"/>
      <c r="K268" s="291"/>
      <c r="L268" s="291"/>
      <c r="M268" s="291"/>
      <c r="N268" s="291"/>
      <c r="O268" s="291"/>
      <c r="P268" s="291"/>
      <c r="Q268" s="291"/>
      <c r="R268" s="291"/>
      <c r="S268" s="291"/>
      <c r="T268" s="304"/>
      <c r="U268" s="304"/>
      <c r="V268" s="304"/>
      <c r="W268" s="304"/>
      <c r="X268" s="304"/>
      <c r="Y268" s="362"/>
      <c r="Z268" s="304"/>
      <c r="AA268" s="362"/>
      <c r="AB268" s="304"/>
      <c r="AC268" s="332"/>
      <c r="AD268" s="304"/>
      <c r="AE268" s="304"/>
      <c r="AF268" s="304"/>
      <c r="AG268" s="362"/>
      <c r="AH268" s="362"/>
      <c r="AI268" s="362"/>
    </row>
    <row r="269" spans="1:35" s="292" customFormat="1" ht="18" customHeight="1" x14ac:dyDescent="0.2">
      <c r="A269" s="312"/>
      <c r="B269" s="290"/>
      <c r="C269" s="290"/>
      <c r="D269" s="290"/>
      <c r="E269" s="290"/>
      <c r="F269" s="290"/>
      <c r="G269" s="290"/>
      <c r="H269" s="290"/>
      <c r="I269" s="290"/>
      <c r="J269" s="291"/>
      <c r="K269" s="291"/>
      <c r="L269" s="291"/>
      <c r="M269" s="291"/>
      <c r="N269" s="291"/>
      <c r="O269" s="291"/>
      <c r="P269" s="291"/>
      <c r="Q269" s="291"/>
      <c r="R269" s="291"/>
      <c r="S269" s="291"/>
      <c r="T269" s="304"/>
      <c r="U269" s="304"/>
      <c r="V269" s="304"/>
      <c r="W269" s="304"/>
      <c r="X269" s="304"/>
      <c r="Y269" s="362"/>
      <c r="Z269" s="304"/>
      <c r="AA269" s="362"/>
      <c r="AB269" s="304"/>
      <c r="AC269" s="332"/>
      <c r="AD269" s="304"/>
      <c r="AE269" s="304"/>
      <c r="AF269" s="304"/>
      <c r="AG269" s="362"/>
      <c r="AH269" s="362"/>
      <c r="AI269" s="362"/>
    </row>
    <row r="270" spans="1:35" s="292" customFormat="1" ht="18" customHeight="1" x14ac:dyDescent="0.2">
      <c r="A270" s="312"/>
      <c r="B270" s="290"/>
      <c r="C270" s="290"/>
      <c r="D270" s="290"/>
      <c r="E270" s="290"/>
      <c r="F270" s="290"/>
      <c r="G270" s="290"/>
      <c r="H270" s="290"/>
      <c r="I270" s="290"/>
      <c r="J270" s="291"/>
      <c r="K270" s="291"/>
      <c r="L270" s="291"/>
      <c r="M270" s="291"/>
      <c r="N270" s="291"/>
      <c r="O270" s="291"/>
      <c r="P270" s="291"/>
      <c r="Q270" s="291"/>
      <c r="R270" s="291"/>
      <c r="S270" s="291"/>
      <c r="T270" s="304"/>
      <c r="U270" s="304"/>
      <c r="V270" s="304"/>
      <c r="W270" s="304"/>
      <c r="X270" s="304"/>
      <c r="Y270" s="362"/>
      <c r="Z270" s="304"/>
      <c r="AA270" s="362"/>
      <c r="AB270" s="304"/>
      <c r="AC270" s="332"/>
      <c r="AD270" s="304"/>
      <c r="AE270" s="304"/>
      <c r="AF270" s="304"/>
      <c r="AG270" s="362"/>
      <c r="AH270" s="362"/>
      <c r="AI270" s="362"/>
    </row>
  </sheetData>
  <sheetProtection insertRows="0" sort="0" autoFilter="0"/>
  <autoFilter ref="A2:AG245">
    <filterColumn colId="14">
      <filters blank="1">
        <filter val="Y"/>
      </filters>
    </filterColumn>
  </autoFilter>
  <sortState ref="A3:AK240">
    <sortCondition ref="B3:B240"/>
  </sortState>
  <conditionalFormatting sqref="A3:A240">
    <cfRule type="duplicateValues" dxfId="3" priority="3"/>
  </conditionalFormatting>
  <conditionalFormatting sqref="A241">
    <cfRule type="duplicateValues" dxfId="2" priority="2"/>
  </conditionalFormatting>
  <conditionalFormatting sqref="A1:A1048576">
    <cfRule type="duplicateValues" dxfId="1" priority="1"/>
  </conditionalFormatting>
  <dataValidations count="1">
    <dataValidation type="list" allowBlank="1" showInputMessage="1" showErrorMessage="1" sqref="B9 B145:B148 B152:B153 B188">
      <formula1>STOPID</formula1>
    </dataValidation>
  </dataValidations>
  <pageMargins left="0.25" right="0.25" top="0.75" bottom="0.75" header="0.3" footer="0.3"/>
  <pageSetup paperSize="17" scale="55" fitToHeight="0" orientation="landscape" r:id="rId1"/>
  <headerFooter>
    <oddHeader>&amp;C&amp;A</oddHeader>
    <oddFooter>&amp;L&amp;6&amp;Z&amp;F&amp;C&amp;P of &amp;N&amp;RPrinted&amp;D</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pane ySplit="1" topLeftCell="A17" activePane="bottomLeft" state="frozen"/>
      <selection pane="bottomLeft" activeCell="G43" sqref="G42:G43"/>
    </sheetView>
  </sheetViews>
  <sheetFormatPr defaultRowHeight="15" x14ac:dyDescent="0.2"/>
  <cols>
    <col min="1" max="1" width="14.21875" customWidth="1"/>
    <col min="2" max="2" width="20.109375" customWidth="1"/>
    <col min="3" max="3" width="17.109375" customWidth="1"/>
    <col min="4" max="4" width="16.6640625" customWidth="1"/>
    <col min="5" max="5" width="19.6640625" customWidth="1"/>
    <col min="6" max="6" width="15.77734375" customWidth="1"/>
  </cols>
  <sheetData>
    <row r="1" spans="1:5" s="266" customFormat="1" ht="15.75" x14ac:dyDescent="0.25">
      <c r="A1" s="264" t="s">
        <v>1157</v>
      </c>
      <c r="B1" s="264" t="s">
        <v>1158</v>
      </c>
      <c r="C1" s="264" t="s">
        <v>1159</v>
      </c>
      <c r="D1" s="264" t="s">
        <v>1160</v>
      </c>
      <c r="E1" s="265" t="s">
        <v>1161</v>
      </c>
    </row>
    <row r="2" spans="1:5" s="261" customFormat="1" ht="25.5" x14ac:dyDescent="0.2">
      <c r="A2" s="116" t="s">
        <v>1084</v>
      </c>
      <c r="B2" s="49" t="s">
        <v>25</v>
      </c>
      <c r="C2" s="53">
        <v>0</v>
      </c>
      <c r="D2" s="263"/>
      <c r="E2" s="262" t="s">
        <v>1004</v>
      </c>
    </row>
    <row r="3" spans="1:5" s="261" customFormat="1" x14ac:dyDescent="0.2">
      <c r="A3" s="116" t="s">
        <v>1102</v>
      </c>
      <c r="B3" s="29" t="s">
        <v>346</v>
      </c>
      <c r="C3" s="33">
        <v>0.7</v>
      </c>
      <c r="D3" s="263"/>
    </row>
    <row r="4" spans="1:5" s="261" customFormat="1" x14ac:dyDescent="0.2">
      <c r="A4" s="116" t="s">
        <v>1103</v>
      </c>
      <c r="B4" s="29" t="s">
        <v>337</v>
      </c>
      <c r="C4" s="33">
        <v>0.87</v>
      </c>
      <c r="D4" s="263"/>
    </row>
    <row r="5" spans="1:5" s="261" customFormat="1" x14ac:dyDescent="0.2">
      <c r="A5" s="116" t="s">
        <v>1105</v>
      </c>
      <c r="B5" s="29" t="s">
        <v>366</v>
      </c>
      <c r="C5" s="33">
        <v>0.87</v>
      </c>
      <c r="D5" s="263"/>
    </row>
    <row r="6" spans="1:5" s="261" customFormat="1" x14ac:dyDescent="0.2">
      <c r="A6" s="116" t="s">
        <v>1108</v>
      </c>
      <c r="B6" s="29" t="s">
        <v>354</v>
      </c>
      <c r="C6" s="33">
        <v>0.87</v>
      </c>
      <c r="D6" s="263"/>
    </row>
    <row r="7" spans="1:5" s="261" customFormat="1" x14ac:dyDescent="0.2">
      <c r="A7" s="116" t="s">
        <v>1111</v>
      </c>
      <c r="B7" s="29" t="s">
        <v>662</v>
      </c>
      <c r="C7" s="33">
        <v>0.52</v>
      </c>
      <c r="D7" s="263"/>
    </row>
    <row r="8" spans="1:5" s="261" customFormat="1" x14ac:dyDescent="0.2">
      <c r="A8" s="116" t="s">
        <v>1120</v>
      </c>
      <c r="B8" s="29" t="s">
        <v>358</v>
      </c>
      <c r="C8" s="33">
        <v>0.52</v>
      </c>
      <c r="D8" s="263"/>
    </row>
    <row r="9" spans="1:5" s="261" customFormat="1" x14ac:dyDescent="0.2">
      <c r="A9" s="116" t="s">
        <v>1122</v>
      </c>
      <c r="B9" s="29" t="s">
        <v>362</v>
      </c>
      <c r="C9" s="33">
        <v>0.35</v>
      </c>
      <c r="D9" s="263"/>
    </row>
    <row r="10" spans="1:5" s="261" customFormat="1" x14ac:dyDescent="0.2">
      <c r="A10" s="116" t="s">
        <v>1123</v>
      </c>
      <c r="B10" s="29" t="s">
        <v>276</v>
      </c>
      <c r="C10" s="33">
        <v>0.87</v>
      </c>
      <c r="D10" s="263"/>
    </row>
    <row r="11" spans="1:5" s="261" customFormat="1" x14ac:dyDescent="0.2">
      <c r="A11" s="116" t="s">
        <v>1124</v>
      </c>
      <c r="B11" s="29" t="s">
        <v>404</v>
      </c>
      <c r="C11" s="33">
        <v>0.87</v>
      </c>
      <c r="D11" s="263"/>
    </row>
    <row r="12" spans="1:5" s="261" customFormat="1" x14ac:dyDescent="0.2">
      <c r="A12" s="116" t="s">
        <v>1132</v>
      </c>
      <c r="B12" s="29" t="s">
        <v>342</v>
      </c>
      <c r="C12" s="33">
        <v>0.87</v>
      </c>
      <c r="D12" s="263"/>
    </row>
    <row r="13" spans="1:5" s="261" customFormat="1" x14ac:dyDescent="0.2">
      <c r="A13" s="116" t="s">
        <v>1138</v>
      </c>
      <c r="B13" s="29" t="s">
        <v>376</v>
      </c>
      <c r="C13" s="33">
        <v>0.52</v>
      </c>
      <c r="D13" s="263"/>
    </row>
    <row r="14" spans="1:5" s="261" customFormat="1" x14ac:dyDescent="0.2">
      <c r="A14" s="116" t="s">
        <v>1143</v>
      </c>
      <c r="B14" s="29" t="s">
        <v>370</v>
      </c>
      <c r="C14" s="33">
        <v>0.7</v>
      </c>
      <c r="D14" s="263"/>
    </row>
    <row r="15" spans="1:5" s="261" customFormat="1" x14ac:dyDescent="0.2">
      <c r="A15" s="116" t="s">
        <v>1153</v>
      </c>
      <c r="B15" s="27" t="s">
        <v>792</v>
      </c>
      <c r="C15" s="33">
        <v>0.4</v>
      </c>
      <c r="D15" s="263"/>
    </row>
    <row r="17" spans="1:6" ht="15.75" x14ac:dyDescent="0.25">
      <c r="A17" s="519" t="s">
        <v>1162</v>
      </c>
      <c r="B17" s="519"/>
      <c r="C17" s="519"/>
      <c r="D17" s="519"/>
      <c r="E17" s="519"/>
      <c r="F17" s="519"/>
    </row>
    <row r="18" spans="1:6" ht="38.25" x14ac:dyDescent="0.2">
      <c r="A18" s="120" t="s">
        <v>0</v>
      </c>
      <c r="B18" s="121" t="s">
        <v>970</v>
      </c>
      <c r="C18" s="121" t="s">
        <v>1155</v>
      </c>
      <c r="D18" s="121" t="s">
        <v>1</v>
      </c>
      <c r="E18" s="124" t="s">
        <v>973</v>
      </c>
      <c r="F18" s="124" t="s">
        <v>974</v>
      </c>
    </row>
    <row r="19" spans="1:6" x14ac:dyDescent="0.2">
      <c r="A19" s="27" t="s">
        <v>509</v>
      </c>
      <c r="B19" s="28" t="s">
        <v>145</v>
      </c>
      <c r="C19" s="89" t="s">
        <v>1012</v>
      </c>
      <c r="D19" s="29" t="s">
        <v>25</v>
      </c>
      <c r="E19" s="33">
        <v>1</v>
      </c>
      <c r="F19" s="34">
        <v>2</v>
      </c>
    </row>
    <row r="20" spans="1:6" x14ac:dyDescent="0.2">
      <c r="A20" s="27" t="s">
        <v>144</v>
      </c>
      <c r="B20" s="28" t="s">
        <v>615</v>
      </c>
      <c r="C20" s="89" t="s">
        <v>1012</v>
      </c>
      <c r="D20" s="29" t="s">
        <v>15</v>
      </c>
      <c r="E20" s="33">
        <v>1</v>
      </c>
      <c r="F20" s="34">
        <v>2</v>
      </c>
    </row>
    <row r="21" spans="1:6" x14ac:dyDescent="0.2">
      <c r="A21" s="27" t="s">
        <v>13</v>
      </c>
      <c r="B21" s="28" t="s">
        <v>14</v>
      </c>
      <c r="C21" s="89" t="s">
        <v>1012</v>
      </c>
      <c r="D21" s="29" t="s">
        <v>15</v>
      </c>
      <c r="E21" s="33">
        <v>1</v>
      </c>
      <c r="F21" s="34">
        <v>2</v>
      </c>
    </row>
    <row r="22" spans="1:6" x14ac:dyDescent="0.2">
      <c r="A22" s="237"/>
      <c r="B22" s="238"/>
      <c r="C22" s="239" t="s">
        <v>1086</v>
      </c>
      <c r="D22" s="240"/>
      <c r="E22" s="244">
        <v>3</v>
      </c>
      <c r="F22" s="245"/>
    </row>
    <row r="23" spans="1:6" x14ac:dyDescent="0.2">
      <c r="A23" s="31" t="s">
        <v>473</v>
      </c>
      <c r="B23" s="28" t="s">
        <v>474</v>
      </c>
      <c r="C23" s="89" t="s">
        <v>1024</v>
      </c>
      <c r="D23" s="29" t="s">
        <v>235</v>
      </c>
      <c r="E23" s="33">
        <v>1</v>
      </c>
      <c r="F23" s="34">
        <v>1</v>
      </c>
    </row>
    <row r="24" spans="1:6" x14ac:dyDescent="0.2">
      <c r="A24" s="31" t="s">
        <v>477</v>
      </c>
      <c r="B24" s="28" t="s">
        <v>474</v>
      </c>
      <c r="C24" s="89" t="s">
        <v>1024</v>
      </c>
      <c r="D24" s="29" t="s">
        <v>235</v>
      </c>
      <c r="E24" s="33">
        <v>1</v>
      </c>
      <c r="F24" s="34">
        <v>2</v>
      </c>
    </row>
    <row r="25" spans="1:6" x14ac:dyDescent="0.2">
      <c r="A25" s="237"/>
      <c r="B25" s="238"/>
      <c r="C25" s="239" t="s">
        <v>1098</v>
      </c>
      <c r="D25" s="240"/>
      <c r="E25" s="244">
        <v>2</v>
      </c>
      <c r="F25" s="245"/>
    </row>
    <row r="26" spans="1:6" x14ac:dyDescent="0.2">
      <c r="A26" s="27" t="s">
        <v>155</v>
      </c>
      <c r="B26" s="28" t="s">
        <v>156</v>
      </c>
      <c r="C26" s="89" t="s">
        <v>1035</v>
      </c>
      <c r="D26" s="29" t="s">
        <v>157</v>
      </c>
      <c r="E26" s="33">
        <v>1</v>
      </c>
      <c r="F26" s="34">
        <v>2</v>
      </c>
    </row>
    <row r="27" spans="1:6" x14ac:dyDescent="0.2">
      <c r="A27" s="31" t="s">
        <v>489</v>
      </c>
      <c r="B27" s="28" t="s">
        <v>490</v>
      </c>
      <c r="C27" s="89" t="s">
        <v>1035</v>
      </c>
      <c r="D27" s="29" t="s">
        <v>157</v>
      </c>
      <c r="E27" s="33">
        <v>1</v>
      </c>
      <c r="F27" s="34">
        <v>1</v>
      </c>
    </row>
    <row r="28" spans="1:6" x14ac:dyDescent="0.2">
      <c r="A28" s="237"/>
      <c r="B28" s="238"/>
      <c r="C28" s="239" t="s">
        <v>1109</v>
      </c>
      <c r="D28" s="240"/>
      <c r="E28" s="244">
        <v>2</v>
      </c>
      <c r="F28" s="245"/>
    </row>
    <row r="29" spans="1:6" x14ac:dyDescent="0.2">
      <c r="A29" s="31" t="s">
        <v>452</v>
      </c>
      <c r="B29" s="28" t="s">
        <v>453</v>
      </c>
      <c r="C29" s="89" t="s">
        <v>1045</v>
      </c>
      <c r="D29" s="29" t="s">
        <v>454</v>
      </c>
      <c r="E29" s="33">
        <v>1</v>
      </c>
      <c r="F29" s="34">
        <v>1</v>
      </c>
    </row>
    <row r="30" spans="1:6" x14ac:dyDescent="0.2">
      <c r="A30" s="31" t="s">
        <v>452</v>
      </c>
      <c r="B30" s="28" t="s">
        <v>457</v>
      </c>
      <c r="C30" s="89" t="s">
        <v>1045</v>
      </c>
      <c r="D30" s="29" t="s">
        <v>454</v>
      </c>
      <c r="E30" s="33">
        <v>1</v>
      </c>
      <c r="F30" s="34">
        <v>0</v>
      </c>
    </row>
    <row r="31" spans="1:6" x14ac:dyDescent="0.2">
      <c r="A31" s="237"/>
      <c r="B31" s="238"/>
      <c r="C31" s="239" t="s">
        <v>1119</v>
      </c>
      <c r="D31" s="240"/>
      <c r="E31" s="244">
        <v>2</v>
      </c>
      <c r="F31" s="245"/>
    </row>
    <row r="32" spans="1:6" x14ac:dyDescent="0.2">
      <c r="A32" s="31" t="s">
        <v>189</v>
      </c>
      <c r="B32" s="28" t="s">
        <v>190</v>
      </c>
      <c r="C32" s="89" t="s">
        <v>1074</v>
      </c>
      <c r="D32" s="29" t="s">
        <v>133</v>
      </c>
      <c r="E32" s="33">
        <v>1</v>
      </c>
      <c r="F32" s="34">
        <v>1</v>
      </c>
    </row>
    <row r="33" spans="1:6" x14ac:dyDescent="0.2">
      <c r="A33" s="27" t="s">
        <v>502</v>
      </c>
      <c r="B33" s="89" t="s">
        <v>731</v>
      </c>
      <c r="C33" s="89" t="s">
        <v>1074</v>
      </c>
      <c r="D33" s="29" t="s">
        <v>133</v>
      </c>
      <c r="E33" s="33">
        <v>1</v>
      </c>
      <c r="F33" s="34">
        <v>2</v>
      </c>
    </row>
    <row r="34" spans="1:6" x14ac:dyDescent="0.2">
      <c r="A34" s="237"/>
      <c r="B34" s="238"/>
      <c r="C34" s="239" t="s">
        <v>1148</v>
      </c>
      <c r="D34" s="240"/>
      <c r="E34" s="244">
        <v>2</v>
      </c>
      <c r="F34" s="245"/>
    </row>
    <row r="35" spans="1:6" x14ac:dyDescent="0.2">
      <c r="A35" s="31" t="s">
        <v>181</v>
      </c>
      <c r="B35" s="28" t="s">
        <v>182</v>
      </c>
      <c r="C35" s="89" t="s">
        <v>1076</v>
      </c>
      <c r="D35" s="29" t="s">
        <v>133</v>
      </c>
      <c r="E35" s="53">
        <v>1</v>
      </c>
      <c r="F35" s="44">
        <v>2</v>
      </c>
    </row>
    <row r="36" spans="1:6" x14ac:dyDescent="0.2">
      <c r="A36" s="31" t="s">
        <v>523</v>
      </c>
      <c r="B36" s="28" t="s">
        <v>524</v>
      </c>
      <c r="C36" s="89" t="s">
        <v>1076</v>
      </c>
      <c r="D36" s="29" t="s">
        <v>133</v>
      </c>
      <c r="E36" s="33">
        <v>1</v>
      </c>
      <c r="F36" s="34">
        <v>1</v>
      </c>
    </row>
    <row r="37" spans="1:6" x14ac:dyDescent="0.2">
      <c r="A37" s="237"/>
      <c r="B37" s="238"/>
      <c r="C37" s="239" t="s">
        <v>1150</v>
      </c>
      <c r="D37" s="240"/>
      <c r="E37" s="244">
        <v>2</v>
      </c>
      <c r="F37" s="245"/>
    </row>
  </sheetData>
  <mergeCells count="1">
    <mergeCell ref="A17:F17"/>
  </mergeCells>
  <dataValidations count="1">
    <dataValidation type="list" allowBlank="1" showInputMessage="1" showErrorMessage="1" sqref="B19">
      <formula1>STOPID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Distribution Instructions</vt:lpstr>
      <vt:lpstr>Workbook Overview</vt:lpstr>
      <vt:lpstr>FY2019 Distribution Summary</vt:lpstr>
      <vt:lpstr> FY2019 Distribution Detail</vt:lpstr>
      <vt:lpstr>FY2019 Distribution Rates</vt:lpstr>
      <vt:lpstr>Dist BWC BuyDown Methodology</vt:lpstr>
      <vt:lpstr>FY17 Care Oregon</vt:lpstr>
      <vt:lpstr> FY2019 Distribution ISR</vt:lpstr>
      <vt:lpstr>Stop % Confirmation </vt:lpstr>
      <vt:lpstr>Floor Stop % 2017.10.25</vt:lpstr>
      <vt:lpstr>' FY2019 Distribution Detail'!Print_Area</vt:lpstr>
      <vt:lpstr>' FY2019 Distribution ISR'!Print_Area</vt:lpstr>
      <vt:lpstr>'Dist BWC BuyDown Methodology'!Print_Area</vt:lpstr>
      <vt:lpstr>'Distribution Instructions'!Print_Area</vt:lpstr>
      <vt:lpstr>'Floor Stop % 2017.10.25'!Print_Area</vt:lpstr>
      <vt:lpstr>'FY2019 Distribution Summary'!Print_Area</vt:lpstr>
      <vt:lpstr>'Workbook Overview'!Print_Area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aortiz</dc:creator>
  <cp:lastModifiedBy>WHEDON Lisa</cp:lastModifiedBy>
  <cp:lastPrinted>2017-12-01T19:17:37Z</cp:lastPrinted>
  <dcterms:created xsi:type="dcterms:W3CDTF">2014-12-02T21:31:24Z</dcterms:created>
  <dcterms:modified xsi:type="dcterms:W3CDTF">2017-12-12T03:03:05Z</dcterms:modified>
</cp:coreProperties>
</file>